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codeName="ThisWorkbook" hidePivotFieldList="1"/>
  <mc:AlternateContent xmlns:mc="http://schemas.openxmlformats.org/markup-compatibility/2006">
    <mc:Choice Requires="x15">
      <x15ac:absPath xmlns:x15ac="http://schemas.microsoft.com/office/spreadsheetml/2010/11/ac" url="C:\Users\katie.cabral\OneDrive - Grossmont-Cuyamaca CCD\Desktop\"/>
    </mc:Choice>
  </mc:AlternateContent>
  <xr:revisionPtr revIDLastSave="33" documentId="11_C7E27B79E45F61F3532BE47DEE76231A7C6C7962" xr6:coauthVersionLast="47" xr6:coauthVersionMax="47" xr10:uidLastSave="{70F75823-7667-42ED-BF04-F87174832F5F}"/>
  <workbookProtection workbookAlgorithmName="SHA-512" workbookHashValue="ROPPGgVx92nwqiqjeGr/VEB9pW1BnzxCWpFcQcx6ZZWhH+nUfQtWH4nrckeT618AADE+/k2AyiXW2OMm9p2rlA==" workbookSaltValue="2z3C2f5UV5o5ccvK/9qz3g==" workbookSpinCount="100000" lockStructure="1"/>
  <bookViews>
    <workbookView xWindow="0" yWindow="0" windowWidth="23040" windowHeight="10344" firstSheet="4" activeTab="5" xr2:uid="{00000000-000D-0000-FFFF-FFFF00000000}"/>
  </bookViews>
  <sheets>
    <sheet name="data-primary-sec-census" sheetId="1" state="veryHidden" r:id="rId1"/>
    <sheet name="FTEF_Pivot" sheetId="2" state="veryHidden" r:id="rId2"/>
    <sheet name="Fill_Pivot" sheetId="4" state="veryHidden" r:id="rId3"/>
    <sheet name="FTES_Pivot" sheetId="5" state="veryHidden" r:id="rId4"/>
    <sheet name="SEM Metrics Summary" sheetId="3" r:id="rId5"/>
    <sheet name="FTEF by Subject" sheetId="7" r:id="rId6"/>
    <sheet name="Enrollment by Subject" sheetId="8" r:id="rId7"/>
    <sheet name="FTES WSCH by Subject" sheetId="9" r:id="rId8"/>
  </sheets>
  <definedNames>
    <definedName name="_xlnm.Print_Area" localSheetId="6">'Enrollment by Subject'!$A$2:$Q$60</definedName>
    <definedName name="_xlnm.Print_Area" localSheetId="5">'FTEF by Subject'!$A$2:$W$61</definedName>
    <definedName name="_xlnm.Print_Area" localSheetId="7">'FTES WSCH by Subject'!$A$2:$Q$60</definedName>
    <definedName name="_xlnm.Print_Area" localSheetId="4">'SEM Metrics Summary'!$A$1:$H$54</definedName>
    <definedName name="_xlnm.Print_Titles" localSheetId="6">'Enrollment by Subject'!$A:$B,'Enrollment by Subject'!$2:$3</definedName>
    <definedName name="_xlnm.Print_Titles" localSheetId="5">'FTEF by Subject'!$A:$B,'FTEF by Subject'!$2:$4</definedName>
    <definedName name="_xlnm.Print_Titles" localSheetId="7">'FTES WSCH by Subject'!$A:$B,'FTES WSCH by Subject'!$2:$3</definedName>
    <definedName name="Slicer_Division">#N/A</definedName>
    <definedName name="Slicer_Subject">#N/A</definedName>
  </definedNames>
  <calcPr calcId="191028"/>
  <pivotCaches>
    <pivotCache cacheId="3876" r:id="rId9"/>
  </pivotCaches>
  <extLs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G9" i="3"/>
  <c r="H9" i="3"/>
  <c r="H7" i="3"/>
  <c r="G7" i="3"/>
  <c r="F7" i="3"/>
  <c r="H13" i="3"/>
  <c r="G13" i="3"/>
  <c r="F13" i="3"/>
  <c r="G12" i="3"/>
  <c r="H12" i="3"/>
  <c r="F12" i="3"/>
  <c r="H8" i="3"/>
  <c r="G8" i="3"/>
  <c r="F8" i="3"/>
  <c r="H11" i="3"/>
  <c r="G11" i="3"/>
  <c r="F11" i="3"/>
  <c r="H10" i="3"/>
  <c r="G10" i="3"/>
  <c r="F10" i="3"/>
  <c r="H6" i="3"/>
  <c r="G6" i="3"/>
  <c r="F6" i="3"/>
  <c r="H5" i="3"/>
  <c r="G5" i="3"/>
  <c r="F5" i="3"/>
  <c r="H4" i="3"/>
  <c r="G4" i="3"/>
  <c r="F4" i="3"/>
  <c r="H3" i="3"/>
  <c r="G3" i="3"/>
  <c r="F3" i="3"/>
  <c r="G14" i="3" l="1"/>
  <c r="F14" i="3"/>
  <c r="F15" i="3"/>
  <c r="G15" i="3"/>
  <c r="H14" i="3"/>
  <c r="H15" i="3"/>
</calcChain>
</file>

<file path=xl/sharedStrings.xml><?xml version="1.0" encoding="utf-8"?>
<sst xmlns="http://schemas.openxmlformats.org/spreadsheetml/2006/main" count="4403" uniqueCount="641">
  <si>
    <t>Division</t>
  </si>
  <si>
    <t>Department</t>
  </si>
  <si>
    <t>Subject</t>
  </si>
  <si>
    <t>Course</t>
  </si>
  <si>
    <t>Term</t>
  </si>
  <si>
    <t>FTEF</t>
  </si>
  <si>
    <t>FT Load</t>
  </si>
  <si>
    <t>XP Load</t>
  </si>
  <si>
    <t>PT Load</t>
  </si>
  <si>
    <t>Load_Cushion</t>
  </si>
  <si>
    <t>FTES</t>
  </si>
  <si>
    <t>FTES/FTEF</t>
  </si>
  <si>
    <t>WSCH</t>
  </si>
  <si>
    <t>WSCH/FTEF</t>
  </si>
  <si>
    <t>Enrollment</t>
  </si>
  <si>
    <t>Capacity</t>
  </si>
  <si>
    <t>Fill Rate</t>
  </si>
  <si>
    <t>Primary_Section_Count</t>
  </si>
  <si>
    <t>Wait List Active</t>
  </si>
  <si>
    <t>Arts, Humanities &amp; Social Sciences</t>
  </si>
  <si>
    <t>Anthropology</t>
  </si>
  <si>
    <t>ANTH</t>
  </si>
  <si>
    <t>ANTH-120</t>
  </si>
  <si>
    <t>Fall 2023</t>
  </si>
  <si>
    <t>Arabic</t>
  </si>
  <si>
    <t>ARBC</t>
  </si>
  <si>
    <t>ARBC-120</t>
  </si>
  <si>
    <t>ARBC-121</t>
  </si>
  <si>
    <t>ARBC-122</t>
  </si>
  <si>
    <t>ARBC-123</t>
  </si>
  <si>
    <t>ARBC-130</t>
  </si>
  <si>
    <t>ARBC-145</t>
  </si>
  <si>
    <t>ARBC-220</t>
  </si>
  <si>
    <t>ARBC-221</t>
  </si>
  <si>
    <t>ARBC-250</t>
  </si>
  <si>
    <t>ARBC-251</t>
  </si>
  <si>
    <t>ARBC-254</t>
  </si>
  <si>
    <t>ARBC-256</t>
  </si>
  <si>
    <t>Art</t>
  </si>
  <si>
    <t>ART</t>
  </si>
  <si>
    <t>ART-100</t>
  </si>
  <si>
    <t>ART-120</t>
  </si>
  <si>
    <t>ART-121</t>
  </si>
  <si>
    <t>ART-124</t>
  </si>
  <si>
    <t>ART-125</t>
  </si>
  <si>
    <t>ART-135</t>
  </si>
  <si>
    <t>ART-140</t>
  </si>
  <si>
    <t>ART-143</t>
  </si>
  <si>
    <t>ART-145</t>
  </si>
  <si>
    <t>ART-230</t>
  </si>
  <si>
    <t>American Sign Language</t>
  </si>
  <si>
    <t>ASL</t>
  </si>
  <si>
    <t>ASL-120</t>
  </si>
  <si>
    <t>ASL-121</t>
  </si>
  <si>
    <t>Communication</t>
  </si>
  <si>
    <t>COMM</t>
  </si>
  <si>
    <t>COMM-110</t>
  </si>
  <si>
    <t>COMM-120</t>
  </si>
  <si>
    <t>COMM-122</t>
  </si>
  <si>
    <t>COMM-124</t>
  </si>
  <si>
    <t>English</t>
  </si>
  <si>
    <t>ENGL</t>
  </si>
  <si>
    <t>ENGL-020</t>
  </si>
  <si>
    <t>ENGL-120</t>
  </si>
  <si>
    <t>ENGL-122</t>
  </si>
  <si>
    <t>ENGL-124</t>
  </si>
  <si>
    <t>ENGL-126</t>
  </si>
  <si>
    <t>ENGL-201</t>
  </si>
  <si>
    <t>ENGL-221</t>
  </si>
  <si>
    <t>English As a Second Language</t>
  </si>
  <si>
    <t>ESL</t>
  </si>
  <si>
    <t>ESL-045</t>
  </si>
  <si>
    <t>ESL-045R</t>
  </si>
  <si>
    <t>ESL-050</t>
  </si>
  <si>
    <t>ESL-050S</t>
  </si>
  <si>
    <t>ESL-122</t>
  </si>
  <si>
    <t>ESL-1A</t>
  </si>
  <si>
    <t>ESL-1AG</t>
  </si>
  <si>
    <t>ESL-2</t>
  </si>
  <si>
    <t>ESL-2AG</t>
  </si>
  <si>
    <t>Ethnic Studies</t>
  </si>
  <si>
    <t>ETHN</t>
  </si>
  <si>
    <t>ETHN-107</t>
  </si>
  <si>
    <t>ETHN-111</t>
  </si>
  <si>
    <t>ETHN-114</t>
  </si>
  <si>
    <t>ETHN-118</t>
  </si>
  <si>
    <t>ETHN-236</t>
  </si>
  <si>
    <t>ETHN-238</t>
  </si>
  <si>
    <t>History</t>
  </si>
  <si>
    <t>HIST</t>
  </si>
  <si>
    <t>HIST-100</t>
  </si>
  <si>
    <t>HIST-101</t>
  </si>
  <si>
    <t>HIST-105</t>
  </si>
  <si>
    <t>HIST-108</t>
  </si>
  <si>
    <t>HIST-109</t>
  </si>
  <si>
    <t>HIST-115</t>
  </si>
  <si>
    <t>HIST-122</t>
  </si>
  <si>
    <t>Humanities</t>
  </si>
  <si>
    <t>HUM</t>
  </si>
  <si>
    <t>HUM-110</t>
  </si>
  <si>
    <t>HUM-155</t>
  </si>
  <si>
    <t>Kumeyaay Studies</t>
  </si>
  <si>
    <t>KUMY</t>
  </si>
  <si>
    <t>KUMY-117</t>
  </si>
  <si>
    <t>KUMY-120</t>
  </si>
  <si>
    <t>KUMY-121</t>
  </si>
  <si>
    <t>KUMY-128</t>
  </si>
  <si>
    <t>KUMY-170</t>
  </si>
  <si>
    <t>Music</t>
  </si>
  <si>
    <t>MUS</t>
  </si>
  <si>
    <t>MUS-090</t>
  </si>
  <si>
    <t>MUS-104</t>
  </si>
  <si>
    <t>MUS-105</t>
  </si>
  <si>
    <t>MUS-106</t>
  </si>
  <si>
    <t>MUS-108</t>
  </si>
  <si>
    <t>MUS-110</t>
  </si>
  <si>
    <t>MUS-111</t>
  </si>
  <si>
    <t>MUS-115</t>
  </si>
  <si>
    <t>MUS-116</t>
  </si>
  <si>
    <t>MUS-119</t>
  </si>
  <si>
    <t>MUS-121</t>
  </si>
  <si>
    <t>MUS-123</t>
  </si>
  <si>
    <t>MUS-132</t>
  </si>
  <si>
    <t>MUS-133</t>
  </si>
  <si>
    <t>MUS-152</t>
  </si>
  <si>
    <t>MUS-158</t>
  </si>
  <si>
    <t>MUS-161</t>
  </si>
  <si>
    <t>MUS-170</t>
  </si>
  <si>
    <t>MUS-260</t>
  </si>
  <si>
    <t>Philosophy</t>
  </si>
  <si>
    <t>PHIL</t>
  </si>
  <si>
    <t>PHIL-110</t>
  </si>
  <si>
    <t>PHIL-125</t>
  </si>
  <si>
    <t>PHIL-140</t>
  </si>
  <si>
    <t>Political Science</t>
  </si>
  <si>
    <t>POSC</t>
  </si>
  <si>
    <t>POSC-120</t>
  </si>
  <si>
    <t>POSC-121</t>
  </si>
  <si>
    <t>POSC-130</t>
  </si>
  <si>
    <t>Psychology</t>
  </si>
  <si>
    <t>PSY</t>
  </si>
  <si>
    <t>PSY-120</t>
  </si>
  <si>
    <t>PSY-132</t>
  </si>
  <si>
    <t>PSY-140</t>
  </si>
  <si>
    <t>PSY-150</t>
  </si>
  <si>
    <t>PSY-170</t>
  </si>
  <si>
    <t>PSY-205</t>
  </si>
  <si>
    <t>PSY-215</t>
  </si>
  <si>
    <t>PSY-220</t>
  </si>
  <si>
    <t>Religious Studies</t>
  </si>
  <si>
    <t>RELG</t>
  </si>
  <si>
    <t>RELG-120</t>
  </si>
  <si>
    <t>Sociology</t>
  </si>
  <si>
    <t>SOC</t>
  </si>
  <si>
    <t>SOC-120</t>
  </si>
  <si>
    <t>SOC-125</t>
  </si>
  <si>
    <t>Spanish</t>
  </si>
  <si>
    <t>SPAN</t>
  </si>
  <si>
    <t>SPAN-120</t>
  </si>
  <si>
    <t>SPAN-121</t>
  </si>
  <si>
    <t>SPAN-220</t>
  </si>
  <si>
    <t>SPAN-250</t>
  </si>
  <si>
    <t>Social Work</t>
  </si>
  <si>
    <t>SW</t>
  </si>
  <si>
    <t>SW-110</t>
  </si>
  <si>
    <t>SW-120</t>
  </si>
  <si>
    <t>Aramaic</t>
  </si>
  <si>
    <t>ARAM</t>
  </si>
  <si>
    <t>ARAM-120</t>
  </si>
  <si>
    <t>Spring 2024</t>
  </si>
  <si>
    <t>ART-129</t>
  </si>
  <si>
    <t>ART-141</t>
  </si>
  <si>
    <t>ART-240</t>
  </si>
  <si>
    <t>ASL-125</t>
  </si>
  <si>
    <t>ASL-126</t>
  </si>
  <si>
    <t>ASL-130</t>
  </si>
  <si>
    <t>COMM-145</t>
  </si>
  <si>
    <t>ENGL-222</t>
  </si>
  <si>
    <t>ENGL-271</t>
  </si>
  <si>
    <t>ESL-1AS</t>
  </si>
  <si>
    <t>ESL-1B</t>
  </si>
  <si>
    <t>ETHN-119</t>
  </si>
  <si>
    <t>ETHN-130</t>
  </si>
  <si>
    <t>ETHN-151</t>
  </si>
  <si>
    <t>HIST-106</t>
  </si>
  <si>
    <t>KUMY-116</t>
  </si>
  <si>
    <t>KUMY-129</t>
  </si>
  <si>
    <t>KUMY-134</t>
  </si>
  <si>
    <t>KUMY-135</t>
  </si>
  <si>
    <t>MUS-001</t>
  </si>
  <si>
    <t>MUS-120</t>
  </si>
  <si>
    <t>MUS-126</t>
  </si>
  <si>
    <t>PHIL-115</t>
  </si>
  <si>
    <t>PHIL-130</t>
  </si>
  <si>
    <t>POSC-124</t>
  </si>
  <si>
    <t>POSC-170</t>
  </si>
  <si>
    <t>PSY-125</t>
  </si>
  <si>
    <t>PSY-138</t>
  </si>
  <si>
    <t>PSY-201</t>
  </si>
  <si>
    <t>PSY-211</t>
  </si>
  <si>
    <t>SOC-130</t>
  </si>
  <si>
    <t>SPAN-221</t>
  </si>
  <si>
    <t>Summer 2024</t>
  </si>
  <si>
    <t>HUM-111</t>
  </si>
  <si>
    <t>POSC-180</t>
  </si>
  <si>
    <t>RELG-170</t>
  </si>
  <si>
    <t>Athletics, Kinesiology &amp; Health Ed</t>
  </si>
  <si>
    <t>Exercise Science</t>
  </si>
  <si>
    <t>ES</t>
  </si>
  <si>
    <t>ES-001</t>
  </si>
  <si>
    <t>ES-009A</t>
  </si>
  <si>
    <t>ES-011</t>
  </si>
  <si>
    <t>ES-014A</t>
  </si>
  <si>
    <t>ES-019A</t>
  </si>
  <si>
    <t>ES-024A</t>
  </si>
  <si>
    <t>ES-028A</t>
  </si>
  <si>
    <t>ES-060A</t>
  </si>
  <si>
    <t>ES-076A</t>
  </si>
  <si>
    <t>ES-155A</t>
  </si>
  <si>
    <t>ES-170A</t>
  </si>
  <si>
    <t>ES-175A</t>
  </si>
  <si>
    <t>ES-180</t>
  </si>
  <si>
    <t>ES-206</t>
  </si>
  <si>
    <t>ES-209</t>
  </si>
  <si>
    <t>ES-213</t>
  </si>
  <si>
    <t>ES-218</t>
  </si>
  <si>
    <t>ES-230</t>
  </si>
  <si>
    <t>ES-249</t>
  </si>
  <si>
    <t>ES-250</t>
  </si>
  <si>
    <t>ES-271</t>
  </si>
  <si>
    <t>ES-272</t>
  </si>
  <si>
    <t>Health Education</t>
  </si>
  <si>
    <t>HED</t>
  </si>
  <si>
    <t>HED-105</t>
  </si>
  <si>
    <t>HED-120</t>
  </si>
  <si>
    <t>HED-201</t>
  </si>
  <si>
    <t>HED-202</t>
  </si>
  <si>
    <t>HED-203</t>
  </si>
  <si>
    <t>HED-204</t>
  </si>
  <si>
    <t>HED-251</t>
  </si>
  <si>
    <t>Nutrition</t>
  </si>
  <si>
    <t>NUTR</t>
  </si>
  <si>
    <t>NUTR-155</t>
  </si>
  <si>
    <t>NUTR-158</t>
  </si>
  <si>
    <t>ES-008A</t>
  </si>
  <si>
    <t>ES-227</t>
  </si>
  <si>
    <t>ES-248</t>
  </si>
  <si>
    <t>ES-255</t>
  </si>
  <si>
    <t>Career &amp; Technical Education</t>
  </si>
  <si>
    <t>Automotive</t>
  </si>
  <si>
    <t>AUTO</t>
  </si>
  <si>
    <t>AUTO-099</t>
  </si>
  <si>
    <t>AUTO-100L</t>
  </si>
  <si>
    <t>AUTO-121</t>
  </si>
  <si>
    <t>AUTO-121L</t>
  </si>
  <si>
    <t>AUTO-121T</t>
  </si>
  <si>
    <t>AUTO-126</t>
  </si>
  <si>
    <t>AUTO-126L</t>
  </si>
  <si>
    <t>AUTO-126T</t>
  </si>
  <si>
    <t>AUTO-151</t>
  </si>
  <si>
    <t>AUTO-151L</t>
  </si>
  <si>
    <t>AUTO-151T</t>
  </si>
  <si>
    <t>AUTO-153</t>
  </si>
  <si>
    <t>AUTO-153L</t>
  </si>
  <si>
    <t>AUTO-153T</t>
  </si>
  <si>
    <t>AUTO-161</t>
  </si>
  <si>
    <t>AUTO-161L</t>
  </si>
  <si>
    <t>AUTO-161T</t>
  </si>
  <si>
    <t>AUTO-162</t>
  </si>
  <si>
    <t>AUTO-162L</t>
  </si>
  <si>
    <t>AUTO-162T</t>
  </si>
  <si>
    <t>AUTO-181</t>
  </si>
  <si>
    <t>AUTO-181L</t>
  </si>
  <si>
    <t>AUTO-181T</t>
  </si>
  <si>
    <t>AUTO-183</t>
  </si>
  <si>
    <t>AUTO-183L</t>
  </si>
  <si>
    <t>AUTO-183T</t>
  </si>
  <si>
    <t>AUTO-213</t>
  </si>
  <si>
    <t>Business Office Technology</t>
  </si>
  <si>
    <t>BOT</t>
  </si>
  <si>
    <t>BOT-100</t>
  </si>
  <si>
    <t>BOT-102A</t>
  </si>
  <si>
    <t>BOT-102B</t>
  </si>
  <si>
    <t>BOT-103A</t>
  </si>
  <si>
    <t>BOT-103B</t>
  </si>
  <si>
    <t>BOT-115</t>
  </si>
  <si>
    <t>BOT-116</t>
  </si>
  <si>
    <t>BOT-117</t>
  </si>
  <si>
    <t>BOT-119</t>
  </si>
  <si>
    <t>BOT-120</t>
  </si>
  <si>
    <t>BOT-121</t>
  </si>
  <si>
    <t>BOT-122</t>
  </si>
  <si>
    <t>BOT-123</t>
  </si>
  <si>
    <t>BOT-124</t>
  </si>
  <si>
    <t>BOT-125</t>
  </si>
  <si>
    <t>BOT-132</t>
  </si>
  <si>
    <t>BOT-133</t>
  </si>
  <si>
    <t>BOT-174</t>
  </si>
  <si>
    <t>BOT-180</t>
  </si>
  <si>
    <t>BOT-223</t>
  </si>
  <si>
    <t>Business</t>
  </si>
  <si>
    <t>BUS</t>
  </si>
  <si>
    <t>BUS-110</t>
  </si>
  <si>
    <t>BUS-120</t>
  </si>
  <si>
    <t>BUS-121</t>
  </si>
  <si>
    <t>BUS-122</t>
  </si>
  <si>
    <t>BUS-125</t>
  </si>
  <si>
    <t>BUS-128</t>
  </si>
  <si>
    <t>BUS-129</t>
  </si>
  <si>
    <t>BUS-150</t>
  </si>
  <si>
    <t>BUS-155</t>
  </si>
  <si>
    <t>BUS-161</t>
  </si>
  <si>
    <t>BUS-195</t>
  </si>
  <si>
    <t>CADD Technology</t>
  </si>
  <si>
    <t>CADD</t>
  </si>
  <si>
    <t>CADD-115</t>
  </si>
  <si>
    <t>CADD-120</t>
  </si>
  <si>
    <t>CADD-125</t>
  </si>
  <si>
    <t>CADD-127</t>
  </si>
  <si>
    <t>Child Development</t>
  </si>
  <si>
    <t>CD</t>
  </si>
  <si>
    <t>CD-106</t>
  </si>
  <si>
    <t>CD-123</t>
  </si>
  <si>
    <t>CD-124</t>
  </si>
  <si>
    <t>CD-125</t>
  </si>
  <si>
    <t>CD-126</t>
  </si>
  <si>
    <t>CD-127</t>
  </si>
  <si>
    <t>CD-128</t>
  </si>
  <si>
    <t>CD-130</t>
  </si>
  <si>
    <t>CD-131</t>
  </si>
  <si>
    <t>CD-132</t>
  </si>
  <si>
    <t>CD-133</t>
  </si>
  <si>
    <t>CD-134</t>
  </si>
  <si>
    <t>CD-136</t>
  </si>
  <si>
    <t>CD-137</t>
  </si>
  <si>
    <t>CD-141</t>
  </si>
  <si>
    <t>CD-153</t>
  </si>
  <si>
    <t>Computer &amp; Information Science</t>
  </si>
  <si>
    <t>CIS</t>
  </si>
  <si>
    <t>CIS-110</t>
  </si>
  <si>
    <t>CIS-120</t>
  </si>
  <si>
    <t>CIS-125</t>
  </si>
  <si>
    <t>CIS-140</t>
  </si>
  <si>
    <t>CIS-211</t>
  </si>
  <si>
    <t>CIS-219</t>
  </si>
  <si>
    <t>CIS-263</t>
  </si>
  <si>
    <t>CIS-264</t>
  </si>
  <si>
    <t>CIS-271</t>
  </si>
  <si>
    <t>Computer Science</t>
  </si>
  <si>
    <t>CS</t>
  </si>
  <si>
    <t>CS-119</t>
  </si>
  <si>
    <t>CS-119L</t>
  </si>
  <si>
    <t>CS-181</t>
  </si>
  <si>
    <t>CS-182</t>
  </si>
  <si>
    <t>CS-240</t>
  </si>
  <si>
    <t>Center for Water Studies</t>
  </si>
  <si>
    <t>CWS</t>
  </si>
  <si>
    <t>CWS-100</t>
  </si>
  <si>
    <t>CWS-101</t>
  </si>
  <si>
    <t>CWS-102</t>
  </si>
  <si>
    <t>CWS-106</t>
  </si>
  <si>
    <t>CWS-107</t>
  </si>
  <si>
    <t>CWS-110</t>
  </si>
  <si>
    <t>CWS-112</t>
  </si>
  <si>
    <t>CWS-115</t>
  </si>
  <si>
    <t>CWS-130</t>
  </si>
  <si>
    <t>CWS-134</t>
  </si>
  <si>
    <t>CWS-280</t>
  </si>
  <si>
    <t>CWS-282</t>
  </si>
  <si>
    <t>CWS-290</t>
  </si>
  <si>
    <t>Economics</t>
  </si>
  <si>
    <t>ECON</t>
  </si>
  <si>
    <t>ECON-110</t>
  </si>
  <si>
    <t>ECON-120</t>
  </si>
  <si>
    <t>ECON-121</t>
  </si>
  <si>
    <t>Education</t>
  </si>
  <si>
    <t>ED</t>
  </si>
  <si>
    <t>ED-200</t>
  </si>
  <si>
    <t>Environmental Hlth/ Safety Mgt</t>
  </si>
  <si>
    <t>EHSM</t>
  </si>
  <si>
    <t>EHSM-100</t>
  </si>
  <si>
    <t>EHSM-140</t>
  </si>
  <si>
    <t>EHSM-200</t>
  </si>
  <si>
    <t>EHSM-240</t>
  </si>
  <si>
    <t>Electronics Technology</t>
  </si>
  <si>
    <t>ET</t>
  </si>
  <si>
    <t>ET-110</t>
  </si>
  <si>
    <t>Graphic Design</t>
  </si>
  <si>
    <t>GD</t>
  </si>
  <si>
    <t>GD-105</t>
  </si>
  <si>
    <t>GD-110</t>
  </si>
  <si>
    <t>GD-120</t>
  </si>
  <si>
    <t>GD-126</t>
  </si>
  <si>
    <t>GD-129</t>
  </si>
  <si>
    <t>GD-210</t>
  </si>
  <si>
    <t>GD-217</t>
  </si>
  <si>
    <t>GD-225</t>
  </si>
  <si>
    <t>Ornamental Horticulture</t>
  </si>
  <si>
    <t>OH</t>
  </si>
  <si>
    <t>OH-102</t>
  </si>
  <si>
    <t>OH-114</t>
  </si>
  <si>
    <t>OH-116</t>
  </si>
  <si>
    <t>OH-120</t>
  </si>
  <si>
    <t>OH-150</t>
  </si>
  <si>
    <t>OH-170</t>
  </si>
  <si>
    <t>OH-200</t>
  </si>
  <si>
    <t>OH-221</t>
  </si>
  <si>
    <t>OH-222</t>
  </si>
  <si>
    <t>OH-235</t>
  </si>
  <si>
    <t>OH-255</t>
  </si>
  <si>
    <t>OH-290</t>
  </si>
  <si>
    <t>Paralegal Studies</t>
  </si>
  <si>
    <t>PARA</t>
  </si>
  <si>
    <t>PARA-100</t>
  </si>
  <si>
    <t>PARA-121</t>
  </si>
  <si>
    <t>PARA-130</t>
  </si>
  <si>
    <t>PARA-135</t>
  </si>
  <si>
    <t>PARA-140</t>
  </si>
  <si>
    <t>PARA-146</t>
  </si>
  <si>
    <t>PARA-150</t>
  </si>
  <si>
    <t>PARA-170</t>
  </si>
  <si>
    <t>PARA-250</t>
  </si>
  <si>
    <t>Real Estate</t>
  </si>
  <si>
    <t>RE</t>
  </si>
  <si>
    <t>RE-190</t>
  </si>
  <si>
    <t>RE-191</t>
  </si>
  <si>
    <t>RE-192</t>
  </si>
  <si>
    <t>RE-193</t>
  </si>
  <si>
    <t>RE-201</t>
  </si>
  <si>
    <t>RE-250</t>
  </si>
  <si>
    <t>AUTO-111</t>
  </si>
  <si>
    <t>AUTO-111L</t>
  </si>
  <si>
    <t>AUTO-111T</t>
  </si>
  <si>
    <t>AUTO-131</t>
  </si>
  <si>
    <t>AUTO-131L</t>
  </si>
  <si>
    <t>AUTO-131T</t>
  </si>
  <si>
    <t>AUTO-132</t>
  </si>
  <si>
    <t>AUTO-132L</t>
  </si>
  <si>
    <t>AUTO-132T</t>
  </si>
  <si>
    <t>AUTO-143</t>
  </si>
  <si>
    <t>AUTO-143L</t>
  </si>
  <si>
    <t>AUTO-143T</t>
  </si>
  <si>
    <t>AUTO-144</t>
  </si>
  <si>
    <t>AUTO-144L</t>
  </si>
  <si>
    <t>AUTO-144T</t>
  </si>
  <si>
    <t>AUTO-194</t>
  </si>
  <si>
    <t>AUTO-194L</t>
  </si>
  <si>
    <t>AUTO-194T</t>
  </si>
  <si>
    <t>AUTO-212</t>
  </si>
  <si>
    <t>BOT-101A</t>
  </si>
  <si>
    <t>BOT-101B</t>
  </si>
  <si>
    <t>BOT-104</t>
  </si>
  <si>
    <t>BOT-106</t>
  </si>
  <si>
    <t>BOT-114</t>
  </si>
  <si>
    <t>BOT-118</t>
  </si>
  <si>
    <t>BOT-129</t>
  </si>
  <si>
    <t>BOT-130</t>
  </si>
  <si>
    <t>BOT-151</t>
  </si>
  <si>
    <t>BUS-111</t>
  </si>
  <si>
    <t>BUS-112</t>
  </si>
  <si>
    <t>BUS-115</t>
  </si>
  <si>
    <t>BUS-124</t>
  </si>
  <si>
    <t>BUS-156</t>
  </si>
  <si>
    <t>BUS-162</t>
  </si>
  <si>
    <t>BUS-176</t>
  </si>
  <si>
    <t>CD-115</t>
  </si>
  <si>
    <t>CD-129</t>
  </si>
  <si>
    <t>CD-138</t>
  </si>
  <si>
    <t>CD-143</t>
  </si>
  <si>
    <t>CD-210</t>
  </si>
  <si>
    <t>CIS-170</t>
  </si>
  <si>
    <t>CIS-215</t>
  </si>
  <si>
    <t>CIS-294</t>
  </si>
  <si>
    <t>CS-282</t>
  </si>
  <si>
    <t>CWS-103</t>
  </si>
  <si>
    <t>CWS-204</t>
  </si>
  <si>
    <t>CWS-212</t>
  </si>
  <si>
    <t>CWS-284</t>
  </si>
  <si>
    <t>EHSM-130</t>
  </si>
  <si>
    <t>EHSM-135</t>
  </si>
  <si>
    <t>EHSM-150</t>
  </si>
  <si>
    <t>EHSM-201</t>
  </si>
  <si>
    <t>GD-125</t>
  </si>
  <si>
    <t>GD-130</t>
  </si>
  <si>
    <t>GD-211</t>
  </si>
  <si>
    <t>GD-230</t>
  </si>
  <si>
    <t>OH-118</t>
  </si>
  <si>
    <t>OH-121</t>
  </si>
  <si>
    <t>OH-130</t>
  </si>
  <si>
    <t>OH-140</t>
  </si>
  <si>
    <t>OH-151</t>
  </si>
  <si>
    <t>OH-174</t>
  </si>
  <si>
    <t>OH-220</t>
  </si>
  <si>
    <t>OH-225</t>
  </si>
  <si>
    <t>OH-250</t>
  </si>
  <si>
    <t>OH-260</t>
  </si>
  <si>
    <t>PARA-110</t>
  </si>
  <si>
    <t>PARA-125</t>
  </si>
  <si>
    <t>PARA-132</t>
  </si>
  <si>
    <t>PARA-151</t>
  </si>
  <si>
    <t>PARA-160</t>
  </si>
  <si>
    <t>RE-194</t>
  </si>
  <si>
    <t>Surveying</t>
  </si>
  <si>
    <t>SURV</t>
  </si>
  <si>
    <t>SURV-218</t>
  </si>
  <si>
    <t>SURV-220</t>
  </si>
  <si>
    <t>SURV-240</t>
  </si>
  <si>
    <t>AUTO-171</t>
  </si>
  <si>
    <t>AUTO-171L</t>
  </si>
  <si>
    <t>AUTO-171T</t>
  </si>
  <si>
    <t>AUTO-263</t>
  </si>
  <si>
    <t>AUTO-263L</t>
  </si>
  <si>
    <t>AUTO-263T</t>
  </si>
  <si>
    <t>CADD-128</t>
  </si>
  <si>
    <t>Counseling</t>
  </si>
  <si>
    <t>COUN</t>
  </si>
  <si>
    <t>COUN-095</t>
  </si>
  <si>
    <t>COUN-110</t>
  </si>
  <si>
    <t>COUN-120</t>
  </si>
  <si>
    <t>COUN-140</t>
  </si>
  <si>
    <t>Personal Dev Special Services</t>
  </si>
  <si>
    <t>PDSS</t>
  </si>
  <si>
    <t>PDSS-081</t>
  </si>
  <si>
    <t>Work Experience</t>
  </si>
  <si>
    <t>WEX</t>
  </si>
  <si>
    <t>WEX-110</t>
  </si>
  <si>
    <t>COUN-150</t>
  </si>
  <si>
    <t>Math, Science &amp; Engineering</t>
  </si>
  <si>
    <t>Astronomy</t>
  </si>
  <si>
    <t>ASTR</t>
  </si>
  <si>
    <t>ASTR-110</t>
  </si>
  <si>
    <t>ASTR-112</t>
  </si>
  <si>
    <t>Biology</t>
  </si>
  <si>
    <t>BIO</t>
  </si>
  <si>
    <t>BIO-122</t>
  </si>
  <si>
    <t>BIO-130</t>
  </si>
  <si>
    <t>BIO-131</t>
  </si>
  <si>
    <t>BIO-133</t>
  </si>
  <si>
    <t>BIO-140</t>
  </si>
  <si>
    <t>BIO-141</t>
  </si>
  <si>
    <t>BIO-141L</t>
  </si>
  <si>
    <t>BIO-152</t>
  </si>
  <si>
    <t>BIO-230</t>
  </si>
  <si>
    <t>BIO-240</t>
  </si>
  <si>
    <t>Chemistry</t>
  </si>
  <si>
    <t>CHEM</t>
  </si>
  <si>
    <t>CHEM-102</t>
  </si>
  <si>
    <t>CHEM-120</t>
  </si>
  <si>
    <t>CHEM-141</t>
  </si>
  <si>
    <t>CHEM-142</t>
  </si>
  <si>
    <t>CHEM-231</t>
  </si>
  <si>
    <t>Engineering</t>
  </si>
  <si>
    <t>ENGR</t>
  </si>
  <si>
    <t>ENGR-100</t>
  </si>
  <si>
    <t>ENGR-120</t>
  </si>
  <si>
    <t>ENGR-200</t>
  </si>
  <si>
    <t>ENGR-210</t>
  </si>
  <si>
    <t>ENGR-218</t>
  </si>
  <si>
    <t>ENGR-225</t>
  </si>
  <si>
    <t>ENGR-260</t>
  </si>
  <si>
    <t>ENGR-261</t>
  </si>
  <si>
    <t>ENGR-270</t>
  </si>
  <si>
    <t>Geography</t>
  </si>
  <si>
    <t>GEOG</t>
  </si>
  <si>
    <t>GEOG-106</t>
  </si>
  <si>
    <t>GEOG-120</t>
  </si>
  <si>
    <t>GEOG-121</t>
  </si>
  <si>
    <t>Geology</t>
  </si>
  <si>
    <t>GEOL</t>
  </si>
  <si>
    <t>GEOL-104</t>
  </si>
  <si>
    <t>Math</t>
  </si>
  <si>
    <t>MATH</t>
  </si>
  <si>
    <t>MATH-020</t>
  </si>
  <si>
    <t>MATH-060</t>
  </si>
  <si>
    <t>MATH-076</t>
  </si>
  <si>
    <t>MATH-078</t>
  </si>
  <si>
    <t>MATH-080</t>
  </si>
  <si>
    <t>MATH-120</t>
  </si>
  <si>
    <t>MATH-125</t>
  </si>
  <si>
    <t>MATH-160</t>
  </si>
  <si>
    <t>MATH-170</t>
  </si>
  <si>
    <t>MATH-175</t>
  </si>
  <si>
    <t>MATH-176</t>
  </si>
  <si>
    <t>MATH-178</t>
  </si>
  <si>
    <t>MATH-180</t>
  </si>
  <si>
    <t>MATH-245</t>
  </si>
  <si>
    <t>MATH-280</t>
  </si>
  <si>
    <t>MATH-281</t>
  </si>
  <si>
    <t>MATH-284</t>
  </si>
  <si>
    <t>MATH-285</t>
  </si>
  <si>
    <t>Oceanography</t>
  </si>
  <si>
    <t>OCEA</t>
  </si>
  <si>
    <t>OCEA-112</t>
  </si>
  <si>
    <t>OCEA-113</t>
  </si>
  <si>
    <t>Physics</t>
  </si>
  <si>
    <t>PHYC</t>
  </si>
  <si>
    <t>PHYC-110</t>
  </si>
  <si>
    <t>PHYC-130</t>
  </si>
  <si>
    <t>PHYC-131</t>
  </si>
  <si>
    <t>PHYC-201</t>
  </si>
  <si>
    <t>PHYC-202</t>
  </si>
  <si>
    <t>PHYC-203</t>
  </si>
  <si>
    <t>BIO-251</t>
  </si>
  <si>
    <t>CHEM-232</t>
  </si>
  <si>
    <t>ENGR-220</t>
  </si>
  <si>
    <t>GEOL-110</t>
  </si>
  <si>
    <t>GEOL-111</t>
  </si>
  <si>
    <t>MATH-126</t>
  </si>
  <si>
    <t>Column Labels</t>
  </si>
  <si>
    <t>Row Labels</t>
  </si>
  <si>
    <t>Sum of FTEF</t>
  </si>
  <si>
    <t>Sum of FT Load</t>
  </si>
  <si>
    <t>Sum of XP Load</t>
  </si>
  <si>
    <t>Sum of PT Load</t>
  </si>
  <si>
    <t>Grand Total</t>
  </si>
  <si>
    <t>Sum of Primary_Section_Count</t>
  </si>
  <si>
    <t>Sum of Enrollment</t>
  </si>
  <si>
    <t>Sum of Capacity</t>
  </si>
  <si>
    <t>Sum of Fill_Rate</t>
  </si>
  <si>
    <t>Sum of Wait List Active</t>
  </si>
  <si>
    <t>Sum of FTES</t>
  </si>
  <si>
    <t>Sum of WSCH</t>
  </si>
  <si>
    <t>Selected Division(s) and Subject(s)</t>
  </si>
  <si>
    <t>SEM Metric</t>
  </si>
  <si>
    <t>Overload</t>
  </si>
  <si>
    <t>Primary Sections</t>
  </si>
  <si>
    <t>Waitlist</t>
  </si>
  <si>
    <t>College-wide</t>
  </si>
  <si>
    <t>Note: Part-Time (PT) Load includes full-time faculty teaching in the summer or intersession.</t>
  </si>
  <si>
    <t>Primary Subject</t>
  </si>
  <si>
    <t>#</t>
  </si>
  <si>
    <t>%</t>
  </si>
  <si>
    <t/>
  </si>
  <si>
    <t>AHSS Total</t>
  </si>
  <si>
    <t>AKHE Total</t>
  </si>
  <si>
    <t>CTE Total</t>
  </si>
  <si>
    <t>COUN Total</t>
  </si>
  <si>
    <t>MSE Total</t>
  </si>
  <si>
    <r>
      <t xml:space="preserve">Note: Yellow highlighted cells indicate fill rate values </t>
    </r>
    <r>
      <rPr>
        <i/>
        <u/>
        <sz val="11"/>
        <color theme="1"/>
        <rFont val="Calibri"/>
        <family val="2"/>
        <scheme val="minor"/>
      </rPr>
      <t>below</t>
    </r>
    <r>
      <rPr>
        <i/>
        <sz val="11"/>
        <color theme="1"/>
        <rFont val="Calibri"/>
        <family val="2"/>
        <scheme val="minor"/>
      </rPr>
      <t xml:space="preserve"> Cuyamaca College's institution-set standard of 75%.</t>
    </r>
  </si>
  <si>
    <t>Sections</t>
  </si>
  <si>
    <r>
      <t xml:space="preserve">Note: Yellow highlighted cells indicate WSCH/FTEF values </t>
    </r>
    <r>
      <rPr>
        <i/>
        <u/>
        <sz val="11"/>
        <color theme="1"/>
        <rFont val="Calibri"/>
        <family val="2"/>
        <scheme val="minor"/>
      </rPr>
      <t>below</t>
    </r>
    <r>
      <rPr>
        <i/>
        <sz val="11"/>
        <color theme="1"/>
        <rFont val="Calibri"/>
        <family val="2"/>
        <scheme val="minor"/>
      </rPr>
      <t xml:space="preserve"> Cuyamaca College's institution-set standard of 460.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</si>
</sst>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i/>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10" fontId="0" fillId="0" borderId="0" xfId="0" applyNumberFormat="1"/>
    <xf numFmtId="0" fontId="0" fillId="0" borderId="0" xfId="0" pivotButton="1"/>
    <xf numFmtId="0" fontId="0" fillId="0" borderId="0" xfId="0" applyAlignment="1">
      <alignment horizontal="left"/>
    </xf>
    <xf numFmtId="4" fontId="0" fillId="0" borderId="0" xfId="0" applyNumberFormat="1"/>
    <xf numFmtId="9" fontId="0" fillId="0" borderId="0" xfId="0" applyNumberFormat="1"/>
    <xf numFmtId="9" fontId="0" fillId="0" borderId="0" xfId="1" applyFont="1"/>
    <xf numFmtId="3" fontId="0" fillId="0" borderId="0" xfId="0" applyNumberFormat="1"/>
    <xf numFmtId="0" fontId="0" fillId="4" borderId="0" xfId="0" applyFill="1"/>
    <xf numFmtId="0" fontId="2" fillId="4" borderId="0" xfId="0" applyFont="1" applyFill="1"/>
    <xf numFmtId="4" fontId="0" fillId="4" borderId="0" xfId="0" applyNumberFormat="1" applyFill="1"/>
    <xf numFmtId="0" fontId="3" fillId="0" borderId="0" xfId="0" applyFont="1"/>
    <xf numFmtId="4" fontId="2" fillId="3" borderId="4" xfId="0" applyNumberFormat="1" applyFont="1" applyFill="1" applyBorder="1" applyAlignment="1">
      <alignment horizontal="center"/>
    </xf>
    <xf numFmtId="4" fontId="2" fillId="3" borderId="0" xfId="0" applyNumberFormat="1" applyFont="1" applyFill="1" applyAlignment="1">
      <alignment horizontal="center"/>
    </xf>
    <xf numFmtId="0" fontId="0" fillId="5" borderId="0" xfId="0" applyFill="1"/>
    <xf numFmtId="4" fontId="0" fillId="5" borderId="4" xfId="0" applyNumberFormat="1" applyFill="1" applyBorder="1"/>
    <xf numFmtId="4" fontId="0" fillId="5" borderId="0" xfId="0" applyNumberFormat="1" applyFill="1"/>
    <xf numFmtId="4" fontId="0" fillId="5" borderId="5" xfId="0" applyNumberFormat="1" applyFill="1" applyBorder="1"/>
    <xf numFmtId="0" fontId="0" fillId="4" borderId="2" xfId="0" applyFill="1" applyBorder="1"/>
    <xf numFmtId="4" fontId="0" fillId="4" borderId="1" xfId="0" applyNumberFormat="1" applyFill="1" applyBorder="1"/>
    <xf numFmtId="4" fontId="0" fillId="4" borderId="2" xfId="0" applyNumberFormat="1" applyFill="1" applyBorder="1"/>
    <xf numFmtId="4" fontId="0" fillId="4" borderId="3" xfId="0" applyNumberFormat="1" applyFill="1" applyBorder="1"/>
    <xf numFmtId="4" fontId="0" fillId="4" borderId="4" xfId="0" applyNumberFormat="1" applyFill="1" applyBorder="1"/>
    <xf numFmtId="4" fontId="0" fillId="4" borderId="5" xfId="0" applyNumberFormat="1" applyFill="1" applyBorder="1"/>
    <xf numFmtId="4" fontId="3" fillId="2" borderId="6" xfId="0" applyNumberFormat="1" applyFont="1" applyFill="1" applyBorder="1"/>
    <xf numFmtId="4" fontId="3" fillId="2" borderId="7" xfId="0" applyNumberFormat="1" applyFont="1" applyFill="1" applyBorder="1"/>
    <xf numFmtId="4" fontId="3" fillId="2" borderId="8" xfId="0" applyNumberFormat="1" applyFont="1" applyFill="1" applyBorder="1"/>
    <xf numFmtId="9" fontId="0" fillId="4" borderId="0" xfId="0" applyNumberFormat="1" applyFill="1"/>
    <xf numFmtId="3" fontId="0" fillId="4" borderId="0" xfId="0" applyNumberFormat="1" applyFill="1"/>
    <xf numFmtId="3" fontId="0" fillId="4" borderId="4" xfId="0" applyNumberFormat="1" applyFill="1" applyBorder="1"/>
    <xf numFmtId="9" fontId="0" fillId="4" borderId="5" xfId="0" applyNumberFormat="1" applyFill="1" applyBorder="1"/>
    <xf numFmtId="3" fontId="0" fillId="5" borderId="4" xfId="0" applyNumberFormat="1" applyFill="1" applyBorder="1"/>
    <xf numFmtId="3" fontId="0" fillId="5" borderId="0" xfId="0" applyNumberFormat="1" applyFill="1"/>
    <xf numFmtId="9" fontId="0" fillId="5" borderId="5" xfId="0" applyNumberFormat="1" applyFill="1" applyBorder="1"/>
    <xf numFmtId="3" fontId="3" fillId="2" borderId="6" xfId="0" applyNumberFormat="1" applyFont="1" applyFill="1" applyBorder="1"/>
    <xf numFmtId="3" fontId="3" fillId="2" borderId="7" xfId="0" applyNumberFormat="1" applyFont="1" applyFill="1" applyBorder="1"/>
    <xf numFmtId="9" fontId="3" fillId="2" borderId="8" xfId="0" applyNumberFormat="1" applyFont="1" applyFill="1" applyBorder="1"/>
    <xf numFmtId="0" fontId="2" fillId="3" borderId="1" xfId="0" applyFont="1" applyFill="1" applyBorder="1"/>
    <xf numFmtId="3" fontId="2" fillId="3" borderId="6" xfId="0" applyNumberFormat="1" applyFont="1" applyFill="1" applyBorder="1" applyAlignment="1">
      <alignment horizontal="center"/>
    </xf>
    <xf numFmtId="3" fontId="2" fillId="3" borderId="7" xfId="0" applyNumberFormat="1" applyFont="1" applyFill="1" applyBorder="1" applyAlignment="1">
      <alignment horizontal="center"/>
    </xf>
    <xf numFmtId="9" fontId="2" fillId="3" borderId="8" xfId="0" applyNumberFormat="1" applyFont="1" applyFill="1" applyBorder="1" applyAlignment="1">
      <alignment horizontal="center"/>
    </xf>
    <xf numFmtId="0" fontId="2" fillId="3" borderId="2" xfId="0" applyFont="1" applyFill="1" applyBorder="1" applyAlignment="1">
      <alignment horizontal="center"/>
    </xf>
    <xf numFmtId="4" fontId="2" fillId="3" borderId="6" xfId="0" applyNumberFormat="1" applyFont="1" applyFill="1" applyBorder="1" applyAlignment="1">
      <alignment horizontal="center"/>
    </xf>
    <xf numFmtId="4" fontId="2" fillId="3" borderId="7" xfId="0" applyNumberFormat="1" applyFont="1" applyFill="1" applyBorder="1" applyAlignment="1">
      <alignment horizontal="center"/>
    </xf>
    <xf numFmtId="4" fontId="2" fillId="3" borderId="8" xfId="0" applyNumberFormat="1" applyFont="1" applyFill="1" applyBorder="1" applyAlignment="1">
      <alignment horizontal="center"/>
    </xf>
    <xf numFmtId="0" fontId="4" fillId="4" borderId="0" xfId="0" applyFont="1" applyFill="1"/>
    <xf numFmtId="9" fontId="2" fillId="3" borderId="0" xfId="1" applyFont="1" applyFill="1" applyBorder="1" applyAlignment="1">
      <alignment horizontal="center"/>
    </xf>
    <xf numFmtId="9" fontId="0" fillId="4" borderId="2" xfId="1" applyFont="1" applyFill="1" applyBorder="1"/>
    <xf numFmtId="9" fontId="0" fillId="5" borderId="0" xfId="1" applyFont="1" applyFill="1" applyBorder="1"/>
    <xf numFmtId="9" fontId="0" fillId="4" borderId="0" xfId="1" applyFont="1" applyFill="1" applyBorder="1"/>
    <xf numFmtId="9" fontId="3" fillId="2" borderId="7" xfId="1" applyFont="1" applyFill="1" applyBorder="1"/>
    <xf numFmtId="9" fontId="2" fillId="3" borderId="5" xfId="1" applyFont="1" applyFill="1" applyBorder="1" applyAlignment="1">
      <alignment horizontal="center"/>
    </xf>
    <xf numFmtId="9" fontId="0" fillId="5" borderId="5" xfId="1" applyFont="1" applyFill="1" applyBorder="1"/>
    <xf numFmtId="9" fontId="0" fillId="4" borderId="5" xfId="1" applyFont="1" applyFill="1" applyBorder="1"/>
    <xf numFmtId="9" fontId="3" fillId="2" borderId="8" xfId="1" applyFont="1" applyFill="1" applyBorder="1"/>
    <xf numFmtId="9" fontId="0" fillId="4" borderId="3" xfId="1" applyFont="1" applyFill="1" applyBorder="1"/>
    <xf numFmtId="9" fontId="0" fillId="4" borderId="0" xfId="1" applyFont="1" applyFill="1"/>
    <xf numFmtId="0" fontId="2" fillId="3" borderId="3" xfId="0" applyFont="1" applyFill="1" applyBorder="1" applyAlignment="1">
      <alignment horizontal="center"/>
    </xf>
    <xf numFmtId="0" fontId="2" fillId="4" borderId="4" xfId="0" applyFont="1" applyFill="1" applyBorder="1"/>
    <xf numFmtId="4" fontId="0" fillId="4" borderId="0" xfId="0" applyNumberFormat="1" applyFill="1" applyAlignment="1">
      <alignment horizontal="right"/>
    </xf>
    <xf numFmtId="4" fontId="0" fillId="4" borderId="5" xfId="0" applyNumberFormat="1" applyFill="1" applyBorder="1" applyAlignment="1">
      <alignment horizontal="right"/>
    </xf>
    <xf numFmtId="0" fontId="2" fillId="5" borderId="4" xfId="0" applyFont="1" applyFill="1" applyBorder="1"/>
    <xf numFmtId="4" fontId="0" fillId="5" borderId="0" xfId="0" applyNumberFormat="1" applyFill="1" applyAlignment="1">
      <alignment horizontal="right"/>
    </xf>
    <xf numFmtId="4" fontId="0" fillId="5" borderId="5" xfId="0" applyNumberFormat="1" applyFill="1" applyBorder="1" applyAlignment="1">
      <alignment horizontal="right"/>
    </xf>
    <xf numFmtId="3" fontId="0" fillId="4" borderId="0" xfId="0" applyNumberFormat="1" applyFill="1" applyAlignment="1">
      <alignment horizontal="right"/>
    </xf>
    <xf numFmtId="3" fontId="0" fillId="4" borderId="5" xfId="0" applyNumberFormat="1" applyFill="1" applyBorder="1" applyAlignment="1">
      <alignment horizontal="right"/>
    </xf>
    <xf numFmtId="3" fontId="0" fillId="5" borderId="0" xfId="0" applyNumberFormat="1" applyFill="1" applyAlignment="1">
      <alignment horizontal="right"/>
    </xf>
    <xf numFmtId="3" fontId="0" fillId="5" borderId="5" xfId="0" applyNumberFormat="1" applyFill="1" applyBorder="1" applyAlignment="1">
      <alignment horizontal="right"/>
    </xf>
    <xf numFmtId="9" fontId="0" fillId="4" borderId="0" xfId="1" applyFont="1" applyFill="1" applyBorder="1" applyAlignment="1">
      <alignment horizontal="right"/>
    </xf>
    <xf numFmtId="9" fontId="0" fillId="4" borderId="5" xfId="1" applyFont="1" applyFill="1" applyBorder="1" applyAlignment="1">
      <alignment horizontal="right"/>
    </xf>
    <xf numFmtId="0" fontId="2" fillId="4" borderId="6" xfId="0" applyFont="1" applyFill="1" applyBorder="1"/>
    <xf numFmtId="2" fontId="0" fillId="4" borderId="7" xfId="0" applyNumberFormat="1" applyFill="1" applyBorder="1" applyAlignment="1">
      <alignment horizontal="right"/>
    </xf>
    <xf numFmtId="2" fontId="0" fillId="4" borderId="8" xfId="0" applyNumberFormat="1" applyFill="1" applyBorder="1" applyAlignment="1">
      <alignment horizontal="right"/>
    </xf>
    <xf numFmtId="0" fontId="2" fillId="5" borderId="1" xfId="0" applyFont="1" applyFill="1" applyBorder="1" applyAlignment="1">
      <alignment horizontal="left" vertical="top"/>
    </xf>
    <xf numFmtId="0" fontId="2" fillId="5" borderId="4" xfId="0" applyFont="1" applyFill="1" applyBorder="1" applyAlignment="1">
      <alignment horizontal="left" vertical="top"/>
    </xf>
    <xf numFmtId="0" fontId="2" fillId="4" borderId="1" xfId="0" applyFont="1" applyFill="1" applyBorder="1" applyAlignment="1">
      <alignment horizontal="left" vertical="top"/>
    </xf>
    <xf numFmtId="0" fontId="2" fillId="4" borderId="4" xfId="0" applyFont="1" applyFill="1" applyBorder="1" applyAlignment="1">
      <alignment horizontal="left" vertical="top"/>
    </xf>
    <xf numFmtId="0" fontId="3" fillId="2" borderId="6" xfId="0" applyFont="1" applyFill="1" applyBorder="1" applyAlignment="1">
      <alignment horizontal="left"/>
    </xf>
    <xf numFmtId="0" fontId="3" fillId="2" borderId="8" xfId="0" applyFont="1" applyFill="1" applyBorder="1" applyAlignment="1">
      <alignment horizontal="left"/>
    </xf>
    <xf numFmtId="4" fontId="2" fillId="3" borderId="1" xfId="0" applyNumberFormat="1" applyFont="1" applyFill="1" applyBorder="1" applyAlignment="1">
      <alignment horizontal="center"/>
    </xf>
    <xf numFmtId="4" fontId="2" fillId="3" borderId="2" xfId="0" applyNumberFormat="1" applyFont="1" applyFill="1" applyBorder="1" applyAlignment="1">
      <alignment horizontal="center"/>
    </xf>
    <xf numFmtId="4" fontId="2" fillId="3" borderId="3" xfId="0" applyNumberFormat="1" applyFont="1" applyFill="1" applyBorder="1" applyAlignment="1">
      <alignment horizontal="center"/>
    </xf>
    <xf numFmtId="4" fontId="2" fillId="3" borderId="0" xfId="0" applyNumberFormat="1" applyFont="1" applyFill="1" applyAlignment="1">
      <alignment horizontal="center"/>
    </xf>
    <xf numFmtId="4" fontId="2" fillId="3" borderId="5" xfId="0" applyNumberFormat="1" applyFont="1" applyFill="1" applyBorder="1" applyAlignment="1">
      <alignment horizontal="center"/>
    </xf>
    <xf numFmtId="0" fontId="2" fillId="3" borderId="3" xfId="0" applyFont="1" applyFill="1" applyBorder="1" applyAlignment="1">
      <alignment horizontal="left" wrapText="1"/>
    </xf>
    <xf numFmtId="0" fontId="2" fillId="3" borderId="5" xfId="0" applyFont="1" applyFill="1" applyBorder="1" applyAlignment="1">
      <alignment horizontal="left" wrapText="1"/>
    </xf>
    <xf numFmtId="0" fontId="2" fillId="3" borderId="8" xfId="0" applyFont="1" applyFill="1" applyBorder="1" applyAlignment="1">
      <alignment horizontal="left" wrapText="1"/>
    </xf>
    <xf numFmtId="0" fontId="2" fillId="3" borderId="1" xfId="0" applyFont="1" applyFill="1" applyBorder="1" applyAlignment="1">
      <alignment horizontal="left"/>
    </xf>
    <xf numFmtId="0" fontId="2" fillId="3" borderId="4" xfId="0" applyFont="1" applyFill="1" applyBorder="1" applyAlignment="1">
      <alignment horizontal="left"/>
    </xf>
    <xf numFmtId="0" fontId="2" fillId="3" borderId="6" xfId="0" applyFont="1" applyFill="1" applyBorder="1" applyAlignment="1">
      <alignment horizontal="left"/>
    </xf>
    <xf numFmtId="0" fontId="3" fillId="2" borderId="7" xfId="0" applyFont="1" applyFill="1" applyBorder="1" applyAlignment="1">
      <alignment horizontal="left"/>
    </xf>
    <xf numFmtId="0" fontId="2" fillId="3" borderId="2" xfId="0" applyFont="1" applyFill="1" applyBorder="1" applyAlignment="1">
      <alignment horizontal="left" wrapText="1"/>
    </xf>
    <xf numFmtId="0" fontId="2" fillId="3" borderId="7" xfId="0" applyFont="1" applyFill="1" applyBorder="1" applyAlignment="1">
      <alignment horizontal="left"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0" fillId="0" borderId="0" xfId="0" applyNumberFormat="1"/>
  </cellXfs>
  <cellStyles count="2">
    <cellStyle name="Normal" xfId="0" builtinId="0"/>
    <cellStyle name="Percent" xfId="1" builtinId="5"/>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15240</xdr:colOff>
      <xdr:row>0</xdr:row>
      <xdr:rowOff>30480</xdr:rowOff>
    </xdr:from>
    <xdr:to>
      <xdr:col>3</xdr:col>
      <xdr:colOff>554736</xdr:colOff>
      <xdr:row>9</xdr:row>
      <xdr:rowOff>106680</xdr:rowOff>
    </xdr:to>
    <mc:AlternateContent xmlns:mc="http://schemas.openxmlformats.org/markup-compatibility/2006" xmlns:a14="http://schemas.microsoft.com/office/drawing/2010/main">
      <mc:Choice Requires="a14">
        <xdr:graphicFrame macro="">
          <xdr:nvGraphicFramePr>
            <xdr:cNvPr id="2" name="Division">
              <a:extLst>
                <a:ext uri="{FF2B5EF4-FFF2-40B4-BE49-F238E27FC236}">
                  <a16:creationId xmlns:a16="http://schemas.microsoft.com/office/drawing/2014/main" id="{00000000-0008-0000-04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ivision"/>
            </a:graphicData>
          </a:graphic>
        </xdr:graphicFrame>
      </mc:Choice>
      <mc:Fallback xmlns="">
        <xdr:sp macro="" textlink="">
          <xdr:nvSpPr>
            <xdr:cNvPr id="0" name=""/>
            <xdr:cNvSpPr>
              <a:spLocks noTextEdit="1"/>
            </xdr:cNvSpPr>
          </xdr:nvSpPr>
          <xdr:spPr>
            <a:xfrm>
              <a:off x="15240" y="30480"/>
              <a:ext cx="2368296" cy="17221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0</xdr:col>
      <xdr:colOff>15240</xdr:colOff>
      <xdr:row>9</xdr:row>
      <xdr:rowOff>114300</xdr:rowOff>
    </xdr:from>
    <xdr:to>
      <xdr:col>3</xdr:col>
      <xdr:colOff>556260</xdr:colOff>
      <xdr:row>31</xdr:row>
      <xdr:rowOff>15240</xdr:rowOff>
    </xdr:to>
    <mc:AlternateContent xmlns:mc="http://schemas.openxmlformats.org/markup-compatibility/2006" xmlns:a14="http://schemas.microsoft.com/office/drawing/2010/main">
      <mc:Choice Requires="a14">
        <xdr:graphicFrame macro="">
          <xdr:nvGraphicFramePr>
            <xdr:cNvPr id="4" name="Subject">
              <a:extLst>
                <a:ext uri="{FF2B5EF4-FFF2-40B4-BE49-F238E27FC236}">
                  <a16:creationId xmlns:a16="http://schemas.microsoft.com/office/drawing/2014/main" id="{00000000-0008-0000-0400-000004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ubject"/>
            </a:graphicData>
          </a:graphic>
        </xdr:graphicFrame>
      </mc:Choice>
      <mc:Fallback xmlns="">
        <xdr:sp macro="" textlink="">
          <xdr:nvSpPr>
            <xdr:cNvPr id="0" name=""/>
            <xdr:cNvSpPr>
              <a:spLocks noTextEdit="1"/>
            </xdr:cNvSpPr>
          </xdr:nvSpPr>
          <xdr:spPr>
            <a:xfrm>
              <a:off x="15240" y="1760220"/>
              <a:ext cx="2369820" cy="3924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0</xdr:col>
      <xdr:colOff>15240</xdr:colOff>
      <xdr:row>31</xdr:row>
      <xdr:rowOff>60960</xdr:rowOff>
    </xdr:from>
    <xdr:to>
      <xdr:col>8</xdr:col>
      <xdr:colOff>7620</xdr:colOff>
      <xdr:row>53</xdr:row>
      <xdr:rowOff>99060</xdr:rowOff>
    </xdr:to>
    <xdr:sp macro="" textlink="">
      <xdr:nvSpPr>
        <xdr:cNvPr id="6" name="TextBox 5">
          <a:extLst>
            <a:ext uri="{FF2B5EF4-FFF2-40B4-BE49-F238E27FC236}">
              <a16:creationId xmlns:a16="http://schemas.microsoft.com/office/drawing/2014/main" id="{00000000-0008-0000-0400-000006000000}"/>
            </a:ext>
          </a:extLst>
        </xdr:cNvPr>
        <xdr:cNvSpPr txBox="1">
          <a:spLocks noChangeAspect="1"/>
        </xdr:cNvSpPr>
      </xdr:nvSpPr>
      <xdr:spPr>
        <a:xfrm>
          <a:off x="15240" y="5730240"/>
          <a:ext cx="5981700" cy="4061460"/>
        </a:xfrm>
        <a:prstGeom prst="rect">
          <a:avLst/>
        </a:prstGeom>
        <a:solidFill>
          <a:schemeClr val="accent4">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t>Definitions:</a:t>
          </a:r>
        </a:p>
        <a:p>
          <a:r>
            <a:rPr lang="en-US" sz="1100" b="1"/>
            <a:t>FTEF</a:t>
          </a:r>
          <a:r>
            <a:rPr lang="en-US" sz="1100"/>
            <a:t>: The total count</a:t>
          </a:r>
          <a:r>
            <a:rPr lang="en-US" sz="1100" baseline="0"/>
            <a:t> of f</a:t>
          </a:r>
          <a:r>
            <a:rPr lang="en-US" sz="1100"/>
            <a:t>ull-time equivalent faculty across</a:t>
          </a:r>
          <a:r>
            <a:rPr lang="en-US" sz="1100" baseline="0"/>
            <a:t> all sections as of census</a:t>
          </a:r>
          <a:r>
            <a:rPr lang="en-US" sz="1100"/>
            <a:t>. One FTEF is equivalent to one faculty member teaching 15 hours of lecture (or 20 hours of lab)</a:t>
          </a:r>
          <a:r>
            <a:rPr lang="en-US" sz="1100" baseline="0"/>
            <a:t> per week in a given semester. FTEF is a proxy for instructional cost.</a:t>
          </a:r>
          <a:endParaRPr lang="en-US" sz="1100"/>
        </a:p>
        <a:p>
          <a:r>
            <a:rPr lang="en-US" sz="1100" b="1"/>
            <a:t>FT</a:t>
          </a:r>
          <a:r>
            <a:rPr lang="en-US" sz="1100" b="1" baseline="0"/>
            <a:t> Load</a:t>
          </a:r>
          <a:r>
            <a:rPr lang="en-US" sz="1100" baseline="0"/>
            <a:t>: The portion of FTEF accounted by full-time faculty load.</a:t>
          </a:r>
        </a:p>
        <a:p>
          <a:r>
            <a:rPr lang="en-US" sz="1100" b="1" baseline="0"/>
            <a:t>Overload</a:t>
          </a:r>
          <a:r>
            <a:rPr lang="en-US" sz="1100" baseline="0"/>
            <a:t>: The portion of FTEF accounted by full-time faculty teaching overload.</a:t>
          </a:r>
        </a:p>
        <a:p>
          <a:r>
            <a:rPr lang="en-US" sz="1100" b="1" baseline="0"/>
            <a:t>PT Load</a:t>
          </a:r>
          <a:r>
            <a:rPr lang="en-US" sz="1100" baseline="0"/>
            <a:t>: The portion of FTEF accounted by part-time faculty load, or by full-time faculty teaching in the summer or intersession.</a:t>
          </a:r>
        </a:p>
        <a:p>
          <a:r>
            <a:rPr lang="en-US" sz="1100" b="1"/>
            <a:t>Primary</a:t>
          </a:r>
          <a:r>
            <a:rPr lang="en-US" sz="1100" b="1" baseline="0"/>
            <a:t> Sections</a:t>
          </a:r>
          <a:r>
            <a:rPr lang="en-US" sz="1100" baseline="0"/>
            <a:t>: The number of primary course sections offered in a given term. In the case of cross-listed sections, only one primary course section is counted.</a:t>
          </a:r>
        </a:p>
        <a:p>
          <a:r>
            <a:rPr lang="en-US" sz="1100" b="1" baseline="0"/>
            <a:t>Waitlist</a:t>
          </a:r>
          <a:r>
            <a:rPr lang="en-US" sz="1100" baseline="0"/>
            <a:t>: The number of section enrollments that remained on the waitlist when the section enrollment closed.</a:t>
          </a:r>
        </a:p>
        <a:p>
          <a:r>
            <a:rPr lang="en-US" sz="1100" b="1" baseline="0"/>
            <a:t>Enrollment</a:t>
          </a:r>
          <a:r>
            <a:rPr lang="en-US" sz="1100" baseline="0"/>
            <a:t>: The number of section enrollments as of census.</a:t>
          </a:r>
        </a:p>
        <a:p>
          <a:r>
            <a:rPr lang="en-US" sz="1100" b="1" baseline="0"/>
            <a:t>Capacity</a:t>
          </a:r>
          <a:r>
            <a:rPr lang="en-US" sz="1100" baseline="0"/>
            <a:t>: The total section capacities or maximums.</a:t>
          </a:r>
        </a:p>
        <a:p>
          <a:r>
            <a:rPr lang="en-US" sz="1100" b="1" baseline="0"/>
            <a:t>Fill Rate</a:t>
          </a:r>
          <a:r>
            <a:rPr lang="en-US" sz="1100" baseline="0"/>
            <a:t>: The total number of enrollments divided by the class maximum or capacity. Cuyamaca College's institutional-set standard or floor for fill rate is 75%.</a:t>
          </a:r>
        </a:p>
        <a:p>
          <a:r>
            <a:rPr lang="en-US" sz="1100" b="1" baseline="0"/>
            <a:t>FTES</a:t>
          </a:r>
          <a:r>
            <a:rPr lang="en-US" sz="1100" baseline="0"/>
            <a:t>: The total count of full-time equivalent students across all sections as of census.</a:t>
          </a:r>
        </a:p>
        <a:p>
          <a:r>
            <a:rPr lang="en-US" sz="1100" b="1" baseline="0"/>
            <a:t>WSCH</a:t>
          </a:r>
          <a:r>
            <a:rPr lang="en-US" sz="1100" baseline="0"/>
            <a:t>: The number of student contact hours per week multiplied by the number of students enrolled. WSCH is a proxy for the revenue that classes generate.</a:t>
          </a:r>
        </a:p>
        <a:p>
          <a:r>
            <a:rPr lang="en-US" sz="1100" b="1" baseline="0"/>
            <a:t>WSCH/FTEF</a:t>
          </a:r>
          <a:r>
            <a:rPr lang="en-US" sz="1100" baseline="0"/>
            <a:t>: The ratio of weekly student contact hours (WSCH) to the total number of full-time equivalent faculty (FTEF). Cuyamaca College's institutional-set standard or floor is 460 WSCH/FTEF.</a:t>
          </a:r>
        </a:p>
        <a:p>
          <a:r>
            <a:rPr lang="en-US" sz="1100" b="1" baseline="0"/>
            <a:t>FTES/FTEF</a:t>
          </a:r>
          <a:r>
            <a:rPr lang="en-US" sz="1100" baseline="0"/>
            <a:t>: The total number of full-time equivalent students enrolled at census (FTES) divided by the total number of full-time equivalent faculty (FTEF).</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468.556575462964" createdVersion="6" refreshedVersion="6" minRefreshableVersion="3" recordCount="794" xr:uid="{00000000-000A-0000-FFFF-FFFF2A000000}">
  <cacheSource type="worksheet">
    <worksheetSource name="Data"/>
  </cacheSource>
  <cacheFields count="22">
    <cacheField name="Division" numFmtId="0">
      <sharedItems count="5">
        <s v="Arts, Humanities &amp; Social Sciences"/>
        <s v="Athletics, Kinesiology &amp; Health Ed"/>
        <s v="Career &amp; Technical Education"/>
        <s v="Counseling"/>
        <s v="Math, Science &amp; Engineering"/>
      </sharedItems>
    </cacheField>
    <cacheField name="Department" numFmtId="0">
      <sharedItems count="52">
        <s v="Anthropology"/>
        <s v="Arabic"/>
        <s v="Art"/>
        <s v="American Sign Language"/>
        <s v="Communication"/>
        <s v="English"/>
        <s v="English As a Second Language"/>
        <s v="Ethnic Studies"/>
        <s v="History"/>
        <s v="Humanities"/>
        <s v="Kumeyaay Studies"/>
        <s v="Music"/>
        <s v="Philosophy"/>
        <s v="Political Science"/>
        <s v="Psychology"/>
        <s v="Religious Studies"/>
        <s v="Sociology"/>
        <s v="Spanish"/>
        <s v="Social Work"/>
        <s v="Aramaic"/>
        <s v="Exercise Science"/>
        <s v="Health Education"/>
        <s v="Nutrition"/>
        <s v="Automotive"/>
        <s v="Business Office Technology"/>
        <s v="Business"/>
        <s v="CADD Technology"/>
        <s v="Child Development"/>
        <s v="Computer &amp; Information Science"/>
        <s v="Computer Science"/>
        <s v="Center for Water Studies"/>
        <s v="Economics"/>
        <s v="Education"/>
        <s v="Environmental Hlth/ Safety Mgt"/>
        <s v="Electronics Technology"/>
        <s v="Graphic Design"/>
        <s v="Ornamental Horticulture"/>
        <s v="Paralegal Studies"/>
        <s v="Real Estate"/>
        <s v="Surveying"/>
        <s v="Counseling"/>
        <s v="Personal Dev Special Services"/>
        <s v="Work Experience"/>
        <s v="Astronomy"/>
        <s v="Biology"/>
        <s v="Chemistry"/>
        <s v="Engineering"/>
        <s v="Geography"/>
        <s v="Geology"/>
        <s v="Math"/>
        <s v="Oceanography"/>
        <s v="Physics"/>
      </sharedItems>
    </cacheField>
    <cacheField name="Subject" numFmtId="0">
      <sharedItems count="52">
        <s v="ANTH"/>
        <s v="ARBC"/>
        <s v="ART"/>
        <s v="ASL"/>
        <s v="COMM"/>
        <s v="ENGL"/>
        <s v="ESL"/>
        <s v="ETHN"/>
        <s v="HIST"/>
        <s v="HUM"/>
        <s v="KUMY"/>
        <s v="MUS"/>
        <s v="PHIL"/>
        <s v="POSC"/>
        <s v="PSY"/>
        <s v="RELG"/>
        <s v="SOC"/>
        <s v="SPAN"/>
        <s v="SW"/>
        <s v="ARAM"/>
        <s v="ES"/>
        <s v="HED"/>
        <s v="NUTR"/>
        <s v="AUTO"/>
        <s v="BOT"/>
        <s v="BUS"/>
        <s v="CADD"/>
        <s v="CD"/>
        <s v="CIS"/>
        <s v="CS"/>
        <s v="CWS"/>
        <s v="ECON"/>
        <s v="ED"/>
        <s v="EHSM"/>
        <s v="ET"/>
        <s v="GD"/>
        <s v="OH"/>
        <s v="PARA"/>
        <s v="RE"/>
        <s v="SURV"/>
        <s v="COUN"/>
        <s v="PDSS"/>
        <s v="WEX"/>
        <s v="ASTR"/>
        <s v="BIO"/>
        <s v="CHEM"/>
        <s v="ENGR"/>
        <s v="GEOG"/>
        <s v="GEOL"/>
        <s v="MATH"/>
        <s v="OCEA"/>
        <s v="PHYC"/>
      </sharedItems>
    </cacheField>
    <cacheField name="Course" numFmtId="0">
      <sharedItems/>
    </cacheField>
    <cacheField name="Term" numFmtId="0">
      <sharedItems count="3">
        <s v="Fall 2023"/>
        <s v="Spring 2024"/>
        <s v="Summer 2024"/>
      </sharedItems>
    </cacheField>
    <cacheField name="FTEF" numFmtId="0">
      <sharedItems containsSemiMixedTypes="0" containsString="0" containsNumber="1" minValue="0" maxValue="7.4999999999999902" count="109">
        <n v="0.2"/>
        <n v="1.99979999999999"/>
        <n v="1.3331999999999999"/>
        <n v="0.33329999999999999"/>
        <n v="0.8"/>
        <n v="0.4"/>
        <n v="1.2"/>
        <n v="1.1057999999999999"/>
        <n v="0.36859999999999998"/>
        <n v="0.73719999999999997"/>
        <n v="1.3334999999999999"/>
        <n v="0.26669999999999999"/>
        <n v="2.19999999999999"/>
        <n v="1.4"/>
        <n v="0.73369999999999902"/>
        <n v="7.4999999999999902"/>
        <n v="2.1"/>
        <n v="0.25"/>
        <n v="0.6"/>
        <n v="0.45"/>
        <n v="1.8"/>
        <n v="8.8200000000000001E-2"/>
        <n v="0.36670000000000003"/>
        <n v="0.29170000000000001"/>
        <n v="2.18E-2"/>
        <n v="0.17649999999999999"/>
        <n v="0"/>
        <n v="0.1333"/>
        <n v="0.1255"/>
        <n v="1.5999999999999901"/>
        <n v="0.32150000000000001"/>
        <n v="1"/>
        <n v="0.66659999999999997"/>
        <n v="0.99990000000000001"/>
        <n v="2.3331"/>
        <n v="1.4743999999999999"/>
        <n v="1.0668"/>
        <n v="0.53339999999999999"/>
        <n v="6.6699999999999995E-2"/>
        <n v="2.6"/>
        <n v="0.46689999999999898"/>
        <n v="4.1999999999999904"/>
        <n v="3.5999999999999899"/>
        <n v="2"/>
        <n v="0.9"/>
        <n v="1.35"/>
        <n v="7.6300000000000007E-2"/>
        <n v="0.30980000000000002"/>
        <n v="0.13339999999999999"/>
        <n v="0.89999999999999902"/>
        <n v="1.6664999999999901"/>
        <n v="0.251"/>
        <n v="0.18429999999999999"/>
        <n v="0.92149999999999999"/>
        <n v="0.58330000000000004"/>
        <n v="1.1666000000000001"/>
        <n v="1.1921999999999999"/>
        <n v="1.2392000000000001"/>
        <n v="1.29009999999999"/>
        <n v="0.3765"/>
        <n v="0.90599999999999903"/>
        <n v="0.25879999999999997"/>
        <n v="0.87849999999999895"/>
        <n v="0.35299999999999998"/>
        <n v="0.2666"/>
        <n v="0.1764"/>
        <n v="0.1633"/>
        <n v="0.1215"/>
        <n v="6.54E-2"/>
        <n v="0.80010000000000003"/>
        <n v="0.18529999999999999"/>
        <n v="0.753"/>
        <n v="0.18820000000000001"/>
        <n v="3.27E-2"/>
        <n v="0.61960000000000004"/>
        <n v="0.11990000000000001"/>
        <n v="1.09E-2"/>
        <n v="3.3300000000000003E-2"/>
        <n v="0.1308"/>
        <n v="0.2432"/>
        <n v="5.45E-2"/>
        <n v="4.36E-2"/>
        <n v="0.48620000000000002"/>
        <n v="0.218"/>
        <n v="0.5"/>
        <n v="0.13320000000000001"/>
        <n v="1.0900000000000001"/>
        <n v="0.2001"/>
        <n v="1.0682"/>
        <n v="6.6600000000000006E-2"/>
        <n v="0.52949999999999997"/>
        <n v="1.0589999999999999"/>
        <n v="3.4034"/>
        <n v="0.88639999999999997"/>
        <n v="0.55289999999999995"/>
        <n v="1.1294999999999999"/>
        <n v="3.7338"/>
        <n v="2.4"/>
        <n v="1.7727999999999999"/>
        <n v="0.44319999999999998"/>
        <n v="1.7999999999999901"/>
        <n v="1.4119999999999999"/>
        <n v="0.21959999999999999"/>
        <n v="3.6541000000000001"/>
        <n v="1.6"/>
        <n v="2.5484"/>
        <n v="2.21599999999999"/>
        <n v="1.3295999999999999"/>
        <n v="0.97240000000000004"/>
      </sharedItems>
    </cacheField>
    <cacheField name="FT Load" numFmtId="0">
      <sharedItems containsSemiMixedTypes="0" containsString="0" containsNumber="1" minValue="0" maxValue="2.9999999999999898"/>
    </cacheField>
    <cacheField name="XP Load" numFmtId="0">
      <sharedItems containsSemiMixedTypes="0" containsString="0" containsNumber="1" minValue="0" maxValue="1.7999999999999901"/>
    </cacheField>
    <cacheField name="PT Load" numFmtId="0">
      <sharedItems containsSemiMixedTypes="0" containsString="0" containsNumber="1" minValue="0" maxValue="4.1999999999999904"/>
    </cacheField>
    <cacheField name="Load_Cushion" numFmtId="0">
      <sharedItems containsSemiMixedTypes="0" containsString="0" containsNumber="1" minValue="0" maxValue="4.1999999999999904"/>
    </cacheField>
    <cacheField name="FTES" numFmtId="0">
      <sharedItems containsString="0" containsBlank="1" containsNumber="1" minValue="3.3333300000000003E-2" maxValue="112.7849179553"/>
    </cacheField>
    <cacheField name="FTES/FTEF" numFmtId="0">
      <sharedItems containsSemiMixedTypes="0" containsString="0" containsNumber="1" minValue="0" maxValue="37.72"/>
    </cacheField>
    <cacheField name="WSCH" numFmtId="0">
      <sharedItems containsSemiMixedTypes="0" containsString="0" containsNumber="1" minValue="0" maxValue="3383.55"/>
    </cacheField>
    <cacheField name="WSCH/FTEF" numFmtId="0">
      <sharedItems containsSemiMixedTypes="0" containsString="0" containsNumber="1" minValue="0" maxValue="1131.47"/>
    </cacheField>
    <cacheField name="Enrollment" numFmtId="0">
      <sharedItems containsSemiMixedTypes="0" containsString="0" containsNumber="1" containsInteger="1" minValue="0" maxValue="833"/>
    </cacheField>
    <cacheField name="Capacity" numFmtId="0">
      <sharedItems containsSemiMixedTypes="0" containsString="0" containsNumber="1" containsInteger="1" minValue="10" maxValue="875"/>
    </cacheField>
    <cacheField name="Fill Rate" numFmtId="10">
      <sharedItems containsSemiMixedTypes="0" containsString="0" containsNumber="1" minValue="0" maxValue="1.7"/>
    </cacheField>
    <cacheField name="Primary_Section_Count" numFmtId="0">
      <sharedItems containsSemiMixedTypes="0" containsString="0" containsNumber="1" containsInteger="1" minValue="1" maxValue="25"/>
    </cacheField>
    <cacheField name="Wait List Active" numFmtId="0">
      <sharedItems containsSemiMixedTypes="0" containsString="0" containsNumber="1" containsInteger="1" minValue="0" maxValue="51"/>
    </cacheField>
    <cacheField name="Fill_Rate" numFmtId="0" formula="Enrollment/Capacity" databaseField="0"/>
    <cacheField name="WSCH-FTEF" numFmtId="0" formula="WSCH/FTEF" databaseField="0"/>
    <cacheField name="FTES-FTEF" numFmtId="0" formula="FTES/FTEF" databaseField="0"/>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4">
  <r>
    <x v="0"/>
    <x v="0"/>
    <x v="0"/>
    <s v="ANTH-120"/>
    <x v="0"/>
    <x v="0"/>
    <n v="0"/>
    <n v="0"/>
    <n v="0.2"/>
    <n v="0.2"/>
    <n v="1.5542849999999999"/>
    <n v="7.77"/>
    <n v="46.63"/>
    <n v="233.14"/>
    <n v="15"/>
    <n v="50"/>
    <n v="0.3"/>
    <n v="1"/>
    <n v="0"/>
  </r>
  <r>
    <x v="0"/>
    <x v="1"/>
    <x v="1"/>
    <s v="ARBC-120"/>
    <x v="0"/>
    <x v="1"/>
    <n v="0.33329999999999999"/>
    <n v="0"/>
    <n v="1.6664999999999901"/>
    <n v="1.6664999999999901"/>
    <n v="29.228550200000001"/>
    <n v="14.62"/>
    <n v="876.86"/>
    <n v="438.47"/>
    <n v="176"/>
    <n v="186"/>
    <n v="0.94620000000000004"/>
    <n v="6"/>
    <n v="3"/>
  </r>
  <r>
    <x v="0"/>
    <x v="1"/>
    <x v="1"/>
    <s v="ARBC-121"/>
    <x v="0"/>
    <x v="2"/>
    <n v="0"/>
    <n v="0"/>
    <n v="1.3331999999999999"/>
    <n v="1.3331999999999999"/>
    <n v="18.333326"/>
    <n v="13.75"/>
    <n v="550"/>
    <n v="412.54"/>
    <n v="110"/>
    <n v="120"/>
    <n v="0.91669999999999996"/>
    <n v="4"/>
    <n v="3"/>
  </r>
  <r>
    <x v="0"/>
    <x v="1"/>
    <x v="1"/>
    <s v="ARBC-122"/>
    <x v="0"/>
    <x v="2"/>
    <n v="0.33329999999999999"/>
    <n v="0.33329999999999999"/>
    <n v="0.66659999999999997"/>
    <n v="0.66659999999999997"/>
    <n v="14.333327600000001"/>
    <n v="10.75"/>
    <n v="430"/>
    <n v="322.52999999999997"/>
    <n v="86"/>
    <n v="120"/>
    <n v="0.7167"/>
    <n v="4"/>
    <n v="1"/>
  </r>
  <r>
    <x v="0"/>
    <x v="1"/>
    <x v="1"/>
    <s v="ARBC-123"/>
    <x v="0"/>
    <x v="3"/>
    <n v="0"/>
    <n v="0"/>
    <n v="0.33329999999999999"/>
    <n v="0.33329999999999999"/>
    <n v="4.9999979999999997"/>
    <n v="15"/>
    <n v="150"/>
    <n v="450.04"/>
    <n v="30"/>
    <n v="30"/>
    <n v="1"/>
    <n v="1"/>
    <n v="4"/>
  </r>
  <r>
    <x v="0"/>
    <x v="1"/>
    <x v="1"/>
    <s v="ARBC-130"/>
    <x v="0"/>
    <x v="4"/>
    <n v="0.4"/>
    <n v="0"/>
    <n v="0.4"/>
    <n v="0.4"/>
    <n v="16.600000000000001"/>
    <n v="20.75"/>
    <n v="498"/>
    <n v="622.5"/>
    <n v="166"/>
    <n v="180"/>
    <n v="0.92220000000000002"/>
    <n v="4"/>
    <n v="1"/>
  </r>
  <r>
    <x v="0"/>
    <x v="1"/>
    <x v="1"/>
    <s v="ARBC-145"/>
    <x v="0"/>
    <x v="5"/>
    <n v="0"/>
    <n v="0"/>
    <n v="0.4"/>
    <n v="0.4"/>
    <n v="7.1"/>
    <n v="17.75"/>
    <n v="213"/>
    <n v="532.5"/>
    <n v="71"/>
    <n v="100"/>
    <n v="0.71"/>
    <n v="2"/>
    <n v="0"/>
  </r>
  <r>
    <x v="0"/>
    <x v="1"/>
    <x v="1"/>
    <s v="ARBC-220"/>
    <x v="0"/>
    <x v="3"/>
    <n v="0.33329999999999999"/>
    <n v="0"/>
    <n v="0"/>
    <n v="0"/>
    <n v="5.1666645999999998"/>
    <n v="15.5"/>
    <n v="155"/>
    <n v="465.05"/>
    <n v="31"/>
    <n v="30"/>
    <n v="1.0333000000000001"/>
    <n v="1"/>
    <n v="1"/>
  </r>
  <r>
    <x v="0"/>
    <x v="1"/>
    <x v="1"/>
    <s v="ARBC-221"/>
    <x v="0"/>
    <x v="3"/>
    <n v="0"/>
    <n v="0"/>
    <n v="0.33329999999999999"/>
    <n v="0.33329999999999999"/>
    <n v="3.8333317999999998"/>
    <n v="11.5"/>
    <n v="115"/>
    <n v="345.03"/>
    <n v="23"/>
    <n v="25"/>
    <n v="0.92"/>
    <n v="1"/>
    <n v="0"/>
  </r>
  <r>
    <x v="0"/>
    <x v="1"/>
    <x v="1"/>
    <s v="ARBC-250"/>
    <x v="0"/>
    <x v="0"/>
    <n v="0"/>
    <n v="0"/>
    <n v="0.2"/>
    <n v="0.2"/>
    <n v="2.5"/>
    <n v="12.5"/>
    <n v="75"/>
    <n v="375"/>
    <n v="25"/>
    <n v="20"/>
    <n v="1.25"/>
    <n v="1"/>
    <n v="3"/>
  </r>
  <r>
    <x v="0"/>
    <x v="1"/>
    <x v="1"/>
    <s v="ARBC-251"/>
    <x v="0"/>
    <x v="5"/>
    <n v="0"/>
    <n v="0"/>
    <n v="0.4"/>
    <n v="0.4"/>
    <n v="3.1548567999999899"/>
    <n v="7.89"/>
    <n v="94.65"/>
    <n v="236.61"/>
    <n v="31"/>
    <n v="40"/>
    <n v="0.77500000000000002"/>
    <n v="2"/>
    <n v="1"/>
  </r>
  <r>
    <x v="0"/>
    <x v="1"/>
    <x v="1"/>
    <s v="ARBC-254"/>
    <x v="0"/>
    <x v="5"/>
    <n v="0"/>
    <n v="0"/>
    <n v="0.4"/>
    <n v="0.4"/>
    <n v="3.9"/>
    <n v="9.75"/>
    <n v="117"/>
    <n v="292.5"/>
    <n v="39"/>
    <n v="40"/>
    <n v="0.97499999999999998"/>
    <n v="2"/>
    <n v="0"/>
  </r>
  <r>
    <x v="0"/>
    <x v="1"/>
    <x v="1"/>
    <s v="ARBC-256"/>
    <x v="0"/>
    <x v="0"/>
    <n v="0.2"/>
    <n v="0"/>
    <n v="0"/>
    <n v="0"/>
    <n v="2.8"/>
    <n v="14"/>
    <n v="84"/>
    <n v="420"/>
    <n v="28"/>
    <n v="20"/>
    <n v="1.4"/>
    <n v="1"/>
    <n v="2"/>
  </r>
  <r>
    <x v="0"/>
    <x v="2"/>
    <x v="2"/>
    <s v="ART-100"/>
    <x v="0"/>
    <x v="6"/>
    <n v="0"/>
    <n v="0"/>
    <n v="1.2"/>
    <n v="1.2"/>
    <n v="30.5"/>
    <n v="25.42"/>
    <n v="915"/>
    <n v="762.5"/>
    <n v="305"/>
    <n v="327"/>
    <n v="0.93269999999999997"/>
    <n v="6"/>
    <n v="14"/>
  </r>
  <r>
    <x v="0"/>
    <x v="2"/>
    <x v="2"/>
    <s v="ART-120"/>
    <x v="0"/>
    <x v="7"/>
    <n v="0.36859999999999998"/>
    <n v="0"/>
    <n v="0.73719999999999997"/>
    <n v="0.73719999999999997"/>
    <n v="15.771424999999899"/>
    <n v="14.26"/>
    <n v="473.14"/>
    <n v="427.87"/>
    <n v="73"/>
    <n v="75"/>
    <n v="0.97330000000000005"/>
    <n v="3"/>
    <n v="4"/>
  </r>
  <r>
    <x v="0"/>
    <x v="2"/>
    <x v="2"/>
    <s v="ART-121"/>
    <x v="0"/>
    <x v="8"/>
    <n v="0"/>
    <n v="0"/>
    <n v="0.36859999999999998"/>
    <n v="0.36859999999999998"/>
    <n v="3.3514274999999998"/>
    <n v="13.94"/>
    <n v="154.16999999999999"/>
    <n v="418.25"/>
    <n v="23"/>
    <n v="25"/>
    <n v="0.92"/>
    <n v="1"/>
    <n v="0"/>
  </r>
  <r>
    <x v="0"/>
    <x v="2"/>
    <x v="2"/>
    <s v="ART-124"/>
    <x v="0"/>
    <x v="9"/>
    <n v="0"/>
    <n v="0"/>
    <n v="0.73719999999999997"/>
    <n v="0.73719999999999997"/>
    <n v="9.3622839999999901"/>
    <n v="12.7"/>
    <n v="280.87"/>
    <n v="380.99"/>
    <n v="44"/>
    <n v="50"/>
    <n v="0.88"/>
    <n v="2"/>
    <n v="2"/>
  </r>
  <r>
    <x v="0"/>
    <x v="2"/>
    <x v="2"/>
    <s v="ART-125"/>
    <x v="0"/>
    <x v="8"/>
    <n v="0"/>
    <n v="0"/>
    <n v="0.36859999999999998"/>
    <n v="0.36859999999999998"/>
    <n v="2.4577135000000001"/>
    <n v="6.67"/>
    <n v="73.73"/>
    <n v="200.03"/>
    <n v="11"/>
    <n v="25"/>
    <n v="0.44"/>
    <n v="1"/>
    <n v="0"/>
  </r>
  <r>
    <x v="0"/>
    <x v="2"/>
    <x v="2"/>
    <s v="ART-135"/>
    <x v="0"/>
    <x v="8"/>
    <n v="0"/>
    <n v="0"/>
    <n v="0.36859999999999998"/>
    <n v="0.36859999999999998"/>
    <n v="2.9045705000000002"/>
    <n v="9.09"/>
    <n v="100.54"/>
    <n v="272.77"/>
    <n v="15"/>
    <n v="25"/>
    <n v="0.6"/>
    <n v="1"/>
    <n v="0"/>
  </r>
  <r>
    <x v="0"/>
    <x v="2"/>
    <x v="2"/>
    <s v="ART-140"/>
    <x v="0"/>
    <x v="0"/>
    <n v="0"/>
    <n v="0"/>
    <n v="0.2"/>
    <n v="0.2"/>
    <n v="5"/>
    <n v="25"/>
    <n v="150"/>
    <n v="750"/>
    <n v="50"/>
    <n v="50"/>
    <n v="1"/>
    <n v="1"/>
    <n v="0"/>
  </r>
  <r>
    <x v="0"/>
    <x v="2"/>
    <x v="2"/>
    <s v="ART-143"/>
    <x v="0"/>
    <x v="0"/>
    <n v="0"/>
    <n v="0"/>
    <n v="0.2"/>
    <n v="0.2"/>
    <n v="4.8"/>
    <n v="24"/>
    <n v="144"/>
    <n v="720"/>
    <n v="48"/>
    <n v="50"/>
    <n v="0.96"/>
    <n v="1"/>
    <n v="0"/>
  </r>
  <r>
    <x v="0"/>
    <x v="2"/>
    <x v="2"/>
    <s v="ART-145"/>
    <x v="0"/>
    <x v="0"/>
    <n v="0"/>
    <n v="0"/>
    <n v="0.2"/>
    <n v="0.2"/>
    <n v="1.8"/>
    <n v="9"/>
    <n v="54"/>
    <n v="270"/>
    <n v="18"/>
    <n v="50"/>
    <n v="0.36"/>
    <n v="1"/>
    <n v="0"/>
  </r>
  <r>
    <x v="0"/>
    <x v="2"/>
    <x v="2"/>
    <s v="ART-230"/>
    <x v="0"/>
    <x v="8"/>
    <n v="0.36859999999999998"/>
    <n v="0"/>
    <n v="0"/>
    <n v="0"/>
    <n v="4.2451414999999999"/>
    <n v="13.34"/>
    <n v="147.46"/>
    <n v="400.06"/>
    <n v="22"/>
    <n v="25"/>
    <n v="0.88"/>
    <n v="1"/>
    <n v="0"/>
  </r>
  <r>
    <x v="0"/>
    <x v="3"/>
    <x v="3"/>
    <s v="ASL-120"/>
    <x v="0"/>
    <x v="10"/>
    <n v="0"/>
    <n v="0"/>
    <n v="1.3334999999999999"/>
    <n v="1.3334999999999999"/>
    <n v="19.657108300000001"/>
    <n v="14.74"/>
    <n v="589.71"/>
    <n v="442.23"/>
    <n v="150"/>
    <n v="150"/>
    <n v="1"/>
    <n v="5"/>
    <n v="2"/>
  </r>
  <r>
    <x v="0"/>
    <x v="3"/>
    <x v="3"/>
    <s v="ASL-121"/>
    <x v="0"/>
    <x v="11"/>
    <n v="0"/>
    <n v="0"/>
    <n v="0.26669999999999999"/>
    <n v="0.26669999999999999"/>
    <n v="2.7999993000000001"/>
    <n v="10.5"/>
    <n v="84"/>
    <n v="314.95999999999998"/>
    <n v="21"/>
    <n v="30"/>
    <n v="0.7"/>
    <n v="1"/>
    <n v="0"/>
  </r>
  <r>
    <x v="0"/>
    <x v="4"/>
    <x v="4"/>
    <s v="COMM-110"/>
    <x v="0"/>
    <x v="0"/>
    <n v="0"/>
    <n v="0"/>
    <n v="0.2"/>
    <n v="0.2"/>
    <n v="2.9"/>
    <n v="14.5"/>
    <n v="87"/>
    <n v="435"/>
    <n v="29"/>
    <n v="30"/>
    <n v="0.9667"/>
    <n v="1"/>
    <n v="4"/>
  </r>
  <r>
    <x v="0"/>
    <x v="4"/>
    <x v="4"/>
    <s v="COMM-120"/>
    <x v="0"/>
    <x v="12"/>
    <n v="0.4"/>
    <n v="0.2"/>
    <n v="1.5999999999999901"/>
    <n v="1.5999999999999901"/>
    <n v="33.798089999999902"/>
    <n v="15.36"/>
    <n v="1013.94"/>
    <n v="460.88"/>
    <n v="334"/>
    <n v="360"/>
    <n v="0.92779999999999996"/>
    <n v="12"/>
    <n v="20"/>
  </r>
  <r>
    <x v="0"/>
    <x v="4"/>
    <x v="4"/>
    <s v="COMM-122"/>
    <x v="0"/>
    <x v="13"/>
    <n v="1"/>
    <n v="0"/>
    <n v="0.4"/>
    <n v="0.4"/>
    <n v="18.169317599999999"/>
    <n v="12.98"/>
    <n v="545.08000000000004"/>
    <n v="389.34"/>
    <n v="176"/>
    <n v="210"/>
    <n v="0.83809999999999996"/>
    <n v="7"/>
    <n v="0"/>
  </r>
  <r>
    <x v="0"/>
    <x v="4"/>
    <x v="4"/>
    <s v="COMM-124"/>
    <x v="0"/>
    <x v="0"/>
    <n v="0.2"/>
    <n v="0"/>
    <n v="0"/>
    <n v="0"/>
    <n v="1.7615229999999999"/>
    <n v="8.81"/>
    <n v="52.85"/>
    <n v="264.23"/>
    <n v="17"/>
    <n v="30"/>
    <n v="0.56669999999999998"/>
    <n v="1"/>
    <n v="0"/>
  </r>
  <r>
    <x v="0"/>
    <x v="5"/>
    <x v="5"/>
    <s v="ENGL-020"/>
    <x v="0"/>
    <x v="14"/>
    <n v="0.26679999999999998"/>
    <n v="6.6699999999999995E-2"/>
    <n v="0.400199999999999"/>
    <n v="0.400199999999999"/>
    <n v="11.780937399999999"/>
    <n v="16.059999999999999"/>
    <n v="353.43"/>
    <n v="481.71"/>
    <n v="358"/>
    <n v="385"/>
    <n v="0.92989999999999995"/>
    <n v="11"/>
    <n v="0"/>
  </r>
  <r>
    <x v="0"/>
    <x v="5"/>
    <x v="5"/>
    <s v="ENGL-120"/>
    <x v="0"/>
    <x v="15"/>
    <n v="2.9999999999999898"/>
    <n v="0.3"/>
    <n v="4.1999999999999904"/>
    <n v="4.1999999999999904"/>
    <n v="112.7849179553"/>
    <n v="15.04"/>
    <n v="3383.55"/>
    <n v="451.14"/>
    <n v="833"/>
    <n v="875"/>
    <n v="0.95199999999999996"/>
    <n v="25"/>
    <n v="36"/>
  </r>
  <r>
    <x v="0"/>
    <x v="5"/>
    <x v="5"/>
    <s v="ENGL-122"/>
    <x v="0"/>
    <x v="5"/>
    <n v="0"/>
    <n v="0"/>
    <n v="0.4"/>
    <n v="0.4"/>
    <n v="6"/>
    <n v="15"/>
    <n v="180"/>
    <n v="450"/>
    <n v="60"/>
    <n v="90"/>
    <n v="0.66669999999999996"/>
    <n v="2"/>
    <n v="0"/>
  </r>
  <r>
    <x v="0"/>
    <x v="5"/>
    <x v="5"/>
    <s v="ENGL-124"/>
    <x v="0"/>
    <x v="16"/>
    <n v="1.2"/>
    <n v="0"/>
    <n v="0.89999999999999902"/>
    <n v="0.89999999999999902"/>
    <n v="29.2462784633999"/>
    <n v="13.93"/>
    <n v="877.39"/>
    <n v="417.8"/>
    <n v="217"/>
    <n v="245"/>
    <n v="0.88570000000000004"/>
    <n v="7"/>
    <n v="20"/>
  </r>
  <r>
    <x v="0"/>
    <x v="5"/>
    <x v="5"/>
    <s v="ENGL-126"/>
    <x v="0"/>
    <x v="17"/>
    <n v="0"/>
    <n v="0.25"/>
    <n v="0"/>
    <n v="0"/>
    <n v="1.5"/>
    <n v="6"/>
    <n v="45"/>
    <n v="180"/>
    <n v="15"/>
    <n v="35"/>
    <n v="0.42859999999999998"/>
    <n v="1"/>
    <n v="0"/>
  </r>
  <r>
    <x v="0"/>
    <x v="5"/>
    <x v="5"/>
    <s v="ENGL-201"/>
    <x v="0"/>
    <x v="0"/>
    <n v="0"/>
    <n v="0.2"/>
    <n v="0"/>
    <n v="0"/>
    <n v="1.5"/>
    <n v="7.5"/>
    <n v="45"/>
    <n v="225"/>
    <n v="15"/>
    <n v="45"/>
    <n v="0.33329999999999999"/>
    <n v="1"/>
    <n v="0"/>
  </r>
  <r>
    <x v="0"/>
    <x v="5"/>
    <x v="5"/>
    <s v="ENGL-221"/>
    <x v="0"/>
    <x v="0"/>
    <n v="0"/>
    <n v="0.2"/>
    <n v="0"/>
    <n v="0"/>
    <n v="1.8"/>
    <n v="9"/>
    <n v="54"/>
    <n v="270"/>
    <n v="18"/>
    <n v="45"/>
    <n v="0.4"/>
    <n v="1"/>
    <n v="0"/>
  </r>
  <r>
    <x v="0"/>
    <x v="6"/>
    <x v="6"/>
    <s v="ESL-045"/>
    <x v="0"/>
    <x v="6"/>
    <n v="0.4"/>
    <n v="0"/>
    <n v="0.8"/>
    <n v="0.8"/>
    <n v="16.047987200000001"/>
    <n v="13.37"/>
    <n v="481.44"/>
    <n v="401.2"/>
    <n v="76"/>
    <n v="75"/>
    <n v="1.0133000000000001"/>
    <n v="3"/>
    <n v="2"/>
  </r>
  <r>
    <x v="0"/>
    <x v="6"/>
    <x v="6"/>
    <s v="ESL-045R"/>
    <x v="0"/>
    <x v="4"/>
    <n v="0.4"/>
    <n v="0"/>
    <n v="0.4"/>
    <n v="0.4"/>
    <n v="15.6011366"/>
    <n v="19.5"/>
    <n v="468.03"/>
    <n v="585.04"/>
    <n v="73"/>
    <n v="50"/>
    <n v="1.46"/>
    <n v="2"/>
    <n v="4"/>
  </r>
  <r>
    <x v="0"/>
    <x v="6"/>
    <x v="6"/>
    <s v="ESL-050"/>
    <x v="0"/>
    <x v="6"/>
    <n v="0.8"/>
    <n v="0"/>
    <n v="0.4"/>
    <n v="0.4"/>
    <n v="14.7462798"/>
    <n v="12.29"/>
    <n v="442.39"/>
    <n v="368.66"/>
    <n v="69"/>
    <n v="75"/>
    <n v="0.92"/>
    <n v="3"/>
    <n v="2"/>
  </r>
  <r>
    <x v="0"/>
    <x v="6"/>
    <x v="6"/>
    <s v="ESL-050S"/>
    <x v="0"/>
    <x v="18"/>
    <n v="0"/>
    <n v="0.2"/>
    <n v="0.4"/>
    <n v="0.4"/>
    <n v="7.2533300000000001"/>
    <n v="12.09"/>
    <n v="217.6"/>
    <n v="362.67"/>
    <n v="70"/>
    <n v="75"/>
    <n v="0.93330000000000002"/>
    <n v="3"/>
    <n v="1"/>
  </r>
  <r>
    <x v="0"/>
    <x v="6"/>
    <x v="6"/>
    <s v="ESL-122"/>
    <x v="0"/>
    <x v="19"/>
    <n v="0.45"/>
    <n v="0"/>
    <n v="0"/>
    <n v="0"/>
    <n v="2.2000000000000002"/>
    <n v="4.8899999999999997"/>
    <n v="66"/>
    <n v="146.66999999999999"/>
    <n v="11"/>
    <n v="25"/>
    <n v="0.44"/>
    <n v="1"/>
    <n v="0"/>
  </r>
  <r>
    <x v="0"/>
    <x v="6"/>
    <x v="6"/>
    <s v="ESL-1A"/>
    <x v="0"/>
    <x v="20"/>
    <n v="0"/>
    <n v="0"/>
    <n v="1.8"/>
    <n v="1.8"/>
    <n v="16.528563999999999"/>
    <n v="10.84"/>
    <n v="585.62"/>
    <n v="325.33999999999997"/>
    <n v="92"/>
    <n v="100"/>
    <n v="0.92"/>
    <n v="4"/>
    <n v="0"/>
  </r>
  <r>
    <x v="0"/>
    <x v="6"/>
    <x v="6"/>
    <s v="ESL-1AG"/>
    <x v="0"/>
    <x v="18"/>
    <n v="0"/>
    <n v="0"/>
    <n v="0.6"/>
    <n v="0.6"/>
    <n v="6.1135210000000004"/>
    <n v="12.43"/>
    <n v="223.82"/>
    <n v="373.03"/>
    <n v="72"/>
    <n v="75"/>
    <n v="0.96"/>
    <n v="3"/>
    <n v="1"/>
  </r>
  <r>
    <x v="0"/>
    <x v="6"/>
    <x v="6"/>
    <s v="ESL-2"/>
    <x v="0"/>
    <x v="20"/>
    <n v="0.45"/>
    <n v="0"/>
    <n v="1.35"/>
    <n v="1.35"/>
    <n v="14.2868526"/>
    <n v="7.94"/>
    <n v="428.61"/>
    <n v="238.11"/>
    <n v="69"/>
    <n v="99"/>
    <n v="0.69699999999999995"/>
    <n v="4"/>
    <n v="8"/>
  </r>
  <r>
    <x v="0"/>
    <x v="6"/>
    <x v="6"/>
    <s v="ESL-2AG"/>
    <x v="0"/>
    <x v="5"/>
    <n v="0.4"/>
    <n v="0"/>
    <n v="0"/>
    <n v="0"/>
    <n v="2.7"/>
    <n v="7.5"/>
    <n v="90"/>
    <n v="225"/>
    <n v="30"/>
    <n v="50"/>
    <n v="0.6"/>
    <n v="2"/>
    <n v="1"/>
  </r>
  <r>
    <x v="0"/>
    <x v="7"/>
    <x v="7"/>
    <s v="ETHN-107"/>
    <x v="0"/>
    <x v="4"/>
    <n v="0.6"/>
    <n v="0.2"/>
    <n v="0"/>
    <n v="0"/>
    <n v="5.8217140000000001"/>
    <n v="21.01"/>
    <n v="504.15"/>
    <n v="630.19000000000005"/>
    <n v="167"/>
    <n v="189"/>
    <n v="0.88360000000000005"/>
    <n v="4"/>
    <n v="32"/>
  </r>
  <r>
    <x v="0"/>
    <x v="7"/>
    <x v="7"/>
    <s v="ETHN-111"/>
    <x v="0"/>
    <x v="0"/>
    <n v="0"/>
    <n v="0"/>
    <n v="0.2"/>
    <n v="0.2"/>
    <n v="3.2"/>
    <n v="24"/>
    <n v="144"/>
    <n v="720"/>
    <n v="48"/>
    <n v="50"/>
    <n v="0.96"/>
    <n v="1"/>
    <n v="0"/>
  </r>
  <r>
    <x v="0"/>
    <x v="7"/>
    <x v="7"/>
    <s v="ETHN-114"/>
    <x v="0"/>
    <x v="5"/>
    <n v="0.4"/>
    <n v="0"/>
    <n v="0"/>
    <n v="0"/>
    <n v="1.7615229999999999"/>
    <n v="18.39"/>
    <n v="220.71"/>
    <n v="551.77"/>
    <n v="71"/>
    <n v="100"/>
    <n v="0.71"/>
    <n v="2"/>
    <n v="0"/>
  </r>
  <r>
    <x v="0"/>
    <x v="7"/>
    <x v="7"/>
    <s v="ETHN-118"/>
    <x v="0"/>
    <x v="0"/>
    <n v="0"/>
    <n v="0.2"/>
    <n v="0"/>
    <n v="0"/>
    <n v="2.2000000000000002"/>
    <n v="22"/>
    <n v="132"/>
    <n v="660"/>
    <n v="44"/>
    <n v="50"/>
    <n v="0.88"/>
    <n v="1"/>
    <n v="0"/>
  </r>
  <r>
    <x v="0"/>
    <x v="7"/>
    <x v="7"/>
    <s v="ETHN-236"/>
    <x v="0"/>
    <x v="0"/>
    <n v="0.2"/>
    <n v="0"/>
    <n v="0"/>
    <n v="0"/>
    <n v="1.9"/>
    <n v="20"/>
    <n v="120"/>
    <n v="600"/>
    <n v="40"/>
    <n v="45"/>
    <n v="0.88890000000000002"/>
    <n v="1"/>
    <n v="4"/>
  </r>
  <r>
    <x v="0"/>
    <x v="7"/>
    <x v="7"/>
    <s v="ETHN-238"/>
    <x v="0"/>
    <x v="0"/>
    <n v="0"/>
    <n v="0"/>
    <n v="0.2"/>
    <n v="0.2"/>
    <n v="1.1000000000000001"/>
    <n v="12.5"/>
    <n v="75"/>
    <n v="375"/>
    <n v="25"/>
    <n v="45"/>
    <n v="0.55559999999999998"/>
    <n v="1"/>
    <n v="0"/>
  </r>
  <r>
    <x v="0"/>
    <x v="8"/>
    <x v="8"/>
    <s v="HIST-100"/>
    <x v="0"/>
    <x v="5"/>
    <n v="0"/>
    <n v="0.4"/>
    <n v="0"/>
    <n v="0"/>
    <n v="6.3714199999999996"/>
    <n v="15.93"/>
    <n v="191.14"/>
    <n v="477.86"/>
    <n v="65"/>
    <n v="100"/>
    <n v="0.65"/>
    <n v="2"/>
    <n v="6"/>
  </r>
  <r>
    <x v="0"/>
    <x v="8"/>
    <x v="8"/>
    <s v="HIST-101"/>
    <x v="0"/>
    <x v="0"/>
    <n v="0.2"/>
    <n v="0"/>
    <n v="0"/>
    <n v="0"/>
    <n v="3.5"/>
    <n v="17.5"/>
    <n v="105"/>
    <n v="525"/>
    <n v="35"/>
    <n v="50"/>
    <n v="0.7"/>
    <n v="1"/>
    <n v="0"/>
  </r>
  <r>
    <x v="0"/>
    <x v="8"/>
    <x v="8"/>
    <s v="HIST-105"/>
    <x v="0"/>
    <x v="0"/>
    <n v="0.2"/>
    <n v="0"/>
    <n v="0"/>
    <n v="0"/>
    <n v="2.5"/>
    <n v="12.5"/>
    <n v="75"/>
    <n v="375"/>
    <n v="25"/>
    <n v="50"/>
    <n v="0.5"/>
    <n v="1"/>
    <n v="0"/>
  </r>
  <r>
    <x v="0"/>
    <x v="8"/>
    <x v="8"/>
    <s v="HIST-108"/>
    <x v="0"/>
    <x v="6"/>
    <n v="0.2"/>
    <n v="0"/>
    <n v="1"/>
    <n v="1"/>
    <n v="22.417673000000001"/>
    <n v="18.68"/>
    <n v="672.53"/>
    <n v="560.44000000000005"/>
    <n v="224"/>
    <n v="272"/>
    <n v="0.82350000000000001"/>
    <n v="6"/>
    <n v="4"/>
  </r>
  <r>
    <x v="0"/>
    <x v="8"/>
    <x v="8"/>
    <s v="HIST-109"/>
    <x v="0"/>
    <x v="18"/>
    <n v="0.4"/>
    <n v="0"/>
    <n v="0.2"/>
    <n v="0.2"/>
    <n v="8.9142799999999998"/>
    <n v="14.86"/>
    <n v="267.43"/>
    <n v="445.71"/>
    <n v="90"/>
    <n v="150"/>
    <n v="0.6"/>
    <n v="3"/>
    <n v="3"/>
  </r>
  <r>
    <x v="0"/>
    <x v="8"/>
    <x v="8"/>
    <s v="HIST-115"/>
    <x v="0"/>
    <x v="0"/>
    <n v="0.2"/>
    <n v="0"/>
    <n v="0"/>
    <n v="0"/>
    <n v="4.5"/>
    <n v="22.5"/>
    <n v="135"/>
    <n v="675"/>
    <n v="45"/>
    <n v="50"/>
    <n v="0.9"/>
    <n v="1"/>
    <n v="2"/>
  </r>
  <r>
    <x v="0"/>
    <x v="8"/>
    <x v="8"/>
    <s v="HIST-122"/>
    <x v="0"/>
    <x v="0"/>
    <n v="0"/>
    <n v="0"/>
    <n v="0.2"/>
    <n v="0.2"/>
    <n v="1.7"/>
    <n v="8.5"/>
    <n v="51"/>
    <n v="255"/>
    <n v="17"/>
    <n v="50"/>
    <n v="0.34"/>
    <n v="1"/>
    <n v="0"/>
  </r>
  <r>
    <x v="0"/>
    <x v="9"/>
    <x v="9"/>
    <s v="HUM-110"/>
    <x v="0"/>
    <x v="5"/>
    <n v="0"/>
    <n v="0"/>
    <n v="0.4"/>
    <n v="0.4"/>
    <n v="9.1"/>
    <n v="22.75"/>
    <n v="273"/>
    <n v="682.5"/>
    <n v="91"/>
    <n v="100"/>
    <n v="0.91"/>
    <n v="2"/>
    <n v="8"/>
  </r>
  <r>
    <x v="0"/>
    <x v="9"/>
    <x v="9"/>
    <s v="HUM-155"/>
    <x v="0"/>
    <x v="0"/>
    <n v="0"/>
    <n v="0"/>
    <n v="0.2"/>
    <n v="0.2"/>
    <n v="4.7"/>
    <n v="23.5"/>
    <n v="141"/>
    <n v="705"/>
    <n v="47"/>
    <n v="50"/>
    <n v="0.94"/>
    <n v="1"/>
    <n v="0"/>
  </r>
  <r>
    <x v="0"/>
    <x v="10"/>
    <x v="10"/>
    <s v="KUMY-117"/>
    <x v="0"/>
    <x v="0"/>
    <n v="0.2"/>
    <n v="0"/>
    <n v="0"/>
    <n v="0"/>
    <n v="0.31085699999999999"/>
    <n v="7.77"/>
    <n v="46.63"/>
    <n v="233.14"/>
    <n v="15"/>
    <n v="46"/>
    <n v="0.3261"/>
    <n v="1"/>
    <n v="0"/>
  </r>
  <r>
    <x v="0"/>
    <x v="10"/>
    <x v="10"/>
    <s v="KUMY-120"/>
    <x v="0"/>
    <x v="11"/>
    <n v="0.1333"/>
    <n v="0"/>
    <n v="0.13339999999999999"/>
    <n v="0.13339999999999999"/>
    <n v="2.9333326"/>
    <n v="11"/>
    <n v="88"/>
    <n v="329.96"/>
    <n v="22"/>
    <n v="30"/>
    <n v="0.73329999999999995"/>
    <n v="1"/>
    <n v="0"/>
  </r>
  <r>
    <x v="0"/>
    <x v="10"/>
    <x v="10"/>
    <s v="KUMY-121"/>
    <x v="0"/>
    <x v="11"/>
    <n v="0.26669999999999999"/>
    <n v="0"/>
    <n v="0"/>
    <n v="0"/>
    <n v="1.1999997"/>
    <n v="7"/>
    <n v="56"/>
    <n v="209.97"/>
    <n v="14"/>
    <n v="30"/>
    <n v="0.4667"/>
    <n v="1"/>
    <n v="0"/>
  </r>
  <r>
    <x v="0"/>
    <x v="10"/>
    <x v="10"/>
    <s v="KUMY-128"/>
    <x v="0"/>
    <x v="0"/>
    <n v="0.2"/>
    <n v="0"/>
    <n v="0"/>
    <n v="0"/>
    <n v="2.6"/>
    <n v="16.5"/>
    <n v="99"/>
    <n v="495"/>
    <n v="33"/>
    <n v="50"/>
    <n v="0.66"/>
    <n v="1"/>
    <n v="0"/>
  </r>
  <r>
    <x v="0"/>
    <x v="10"/>
    <x v="10"/>
    <s v="KUMY-170"/>
    <x v="0"/>
    <x v="0"/>
    <n v="0"/>
    <n v="0"/>
    <n v="0.2"/>
    <n v="0.2"/>
    <n v="2.5645704"/>
    <n v="12.82"/>
    <n v="76.94"/>
    <n v="384.69"/>
    <n v="24"/>
    <n v="30"/>
    <n v="0.8"/>
    <n v="1"/>
    <n v="0"/>
  </r>
  <r>
    <x v="0"/>
    <x v="11"/>
    <x v="11"/>
    <s v="MUS-090"/>
    <x v="0"/>
    <x v="21"/>
    <n v="0"/>
    <n v="0"/>
    <n v="8.8200000000000001E-2"/>
    <n v="8.8200000000000001E-2"/>
    <n v="0.27333333300000001"/>
    <n v="11.13"/>
    <n v="29.46"/>
    <n v="333.98"/>
    <n v="22"/>
    <n v="44"/>
    <n v="0.5"/>
    <n v="1"/>
    <n v="0"/>
  </r>
  <r>
    <x v="0"/>
    <x v="11"/>
    <x v="11"/>
    <s v="MUS-104"/>
    <x v="0"/>
    <x v="0"/>
    <n v="0"/>
    <n v="0"/>
    <n v="0.2"/>
    <n v="0.2"/>
    <n v="1.2"/>
    <n v="6"/>
    <n v="36"/>
    <n v="180"/>
    <n v="12"/>
    <n v="32"/>
    <n v="0.375"/>
    <n v="1"/>
    <n v="0"/>
  </r>
  <r>
    <x v="0"/>
    <x v="11"/>
    <x v="11"/>
    <s v="MUS-105"/>
    <x v="0"/>
    <x v="22"/>
    <n v="0"/>
    <n v="0"/>
    <n v="0.36670000000000003"/>
    <n v="0.36670000000000003"/>
    <n v="2.2000000000000002"/>
    <n v="6"/>
    <n v="66"/>
    <n v="179.98"/>
    <n v="11"/>
    <n v="44"/>
    <n v="0.25"/>
    <n v="1"/>
    <n v="0"/>
  </r>
  <r>
    <x v="0"/>
    <x v="11"/>
    <x v="11"/>
    <s v="MUS-106"/>
    <x v="0"/>
    <x v="22"/>
    <n v="0.1429"/>
    <n v="0.2238"/>
    <n v="0"/>
    <n v="0"/>
    <n v="1.6"/>
    <n v="4.3600000000000003"/>
    <n v="48"/>
    <n v="130.9"/>
    <n v="8"/>
    <n v="32"/>
    <n v="0.25"/>
    <n v="1"/>
    <n v="0"/>
  </r>
  <r>
    <x v="0"/>
    <x v="11"/>
    <x v="11"/>
    <s v="MUS-108"/>
    <x v="0"/>
    <x v="23"/>
    <n v="0"/>
    <n v="0"/>
    <n v="0.29170000000000001"/>
    <n v="0.29170000000000001"/>
    <n v="0.3205713"/>
    <n v="2.2000000000000002"/>
    <n v="19.23"/>
    <n v="65.94"/>
    <n v="6"/>
    <n v="44"/>
    <n v="0.13639999999999999"/>
    <n v="1"/>
    <n v="0"/>
  </r>
  <r>
    <x v="0"/>
    <x v="11"/>
    <x v="11"/>
    <s v="MUS-110"/>
    <x v="0"/>
    <x v="4"/>
    <n v="0"/>
    <n v="0.2"/>
    <n v="0.6"/>
    <n v="0.6"/>
    <n v="15.679618"/>
    <n v="19.600000000000001"/>
    <n v="470.39"/>
    <n v="587.99"/>
    <n v="156"/>
    <n v="194"/>
    <n v="0.80410000000000004"/>
    <n v="4"/>
    <n v="2"/>
  </r>
  <r>
    <x v="0"/>
    <x v="11"/>
    <x v="11"/>
    <s v="MUS-111"/>
    <x v="0"/>
    <x v="0"/>
    <n v="0"/>
    <n v="0"/>
    <n v="0.2"/>
    <n v="0.2"/>
    <n v="5"/>
    <n v="25"/>
    <n v="150"/>
    <n v="750"/>
    <n v="50"/>
    <n v="50"/>
    <n v="1"/>
    <n v="1"/>
    <n v="1"/>
  </r>
  <r>
    <x v="0"/>
    <x v="11"/>
    <x v="11"/>
    <s v="MUS-115"/>
    <x v="0"/>
    <x v="5"/>
    <n v="0"/>
    <n v="0"/>
    <n v="0.4"/>
    <n v="0.4"/>
    <n v="9.1999999999999993"/>
    <n v="23"/>
    <n v="276"/>
    <n v="690"/>
    <n v="92"/>
    <n v="100"/>
    <n v="0.92"/>
    <n v="2"/>
    <n v="5"/>
  </r>
  <r>
    <x v="0"/>
    <x v="11"/>
    <x v="11"/>
    <s v="MUS-116"/>
    <x v="0"/>
    <x v="5"/>
    <n v="0"/>
    <n v="0"/>
    <n v="0.4"/>
    <n v="0.4"/>
    <n v="10.199999999999999"/>
    <n v="25.5"/>
    <n v="306"/>
    <n v="765"/>
    <n v="102"/>
    <n v="100"/>
    <n v="1.02"/>
    <n v="2"/>
    <n v="1"/>
  </r>
  <r>
    <x v="0"/>
    <x v="11"/>
    <x v="11"/>
    <s v="MUS-119"/>
    <x v="0"/>
    <x v="24"/>
    <n v="0"/>
    <n v="2.18E-2"/>
    <n v="0"/>
    <n v="0"/>
    <n v="6.6666600000000006E-2"/>
    <n v="3.06"/>
    <n v="2"/>
    <n v="91.74"/>
    <n v="2"/>
    <n v="20"/>
    <n v="0.1"/>
    <n v="1"/>
    <n v="0"/>
  </r>
  <r>
    <x v="0"/>
    <x v="11"/>
    <x v="11"/>
    <s v="MUS-121"/>
    <x v="0"/>
    <x v="25"/>
    <n v="0"/>
    <n v="0"/>
    <n v="0.17649999999999999"/>
    <n v="0.17649999999999999"/>
    <n v="0.4"/>
    <n v="6.8"/>
    <n v="36"/>
    <n v="203.97"/>
    <n v="15"/>
    <n v="32"/>
    <n v="0.46879999999999999"/>
    <n v="1"/>
    <n v="0"/>
  </r>
  <r>
    <x v="0"/>
    <x v="11"/>
    <x v="11"/>
    <s v="MUS-123"/>
    <x v="0"/>
    <x v="0"/>
    <n v="0"/>
    <n v="0"/>
    <n v="0.2"/>
    <n v="0.2"/>
    <n v="5.2"/>
    <n v="26"/>
    <n v="156"/>
    <n v="780"/>
    <n v="52"/>
    <n v="50"/>
    <n v="1.04"/>
    <n v="1"/>
    <n v="1"/>
  </r>
  <r>
    <x v="0"/>
    <x v="11"/>
    <x v="11"/>
    <s v="MUS-132"/>
    <x v="0"/>
    <x v="0"/>
    <n v="0"/>
    <n v="0"/>
    <n v="0.2"/>
    <n v="0.2"/>
    <n v="1.5542849999999999"/>
    <n v="7.77"/>
    <n v="46.63"/>
    <n v="233.14"/>
    <n v="15"/>
    <n v="23"/>
    <n v="0.6522"/>
    <n v="1"/>
    <n v="0"/>
  </r>
  <r>
    <x v="0"/>
    <x v="11"/>
    <x v="11"/>
    <s v="MUS-133"/>
    <x v="0"/>
    <x v="0"/>
    <n v="0"/>
    <n v="0"/>
    <n v="0.2"/>
    <n v="0.2"/>
    <n v="0.62171399999999999"/>
    <n v="6.74"/>
    <n v="40.409999999999997"/>
    <n v="202.06"/>
    <n v="13"/>
    <n v="23"/>
    <n v="0.56520000000000004"/>
    <n v="1"/>
    <n v="0"/>
  </r>
  <r>
    <x v="0"/>
    <x v="11"/>
    <x v="11"/>
    <s v="MUS-152"/>
    <x v="0"/>
    <x v="23"/>
    <n v="0.29170000000000001"/>
    <n v="0"/>
    <n v="0"/>
    <n v="0"/>
    <n v="1.3891423000000001"/>
    <n v="6.23"/>
    <n v="54.5"/>
    <n v="186.83"/>
    <n v="25"/>
    <n v="50"/>
    <n v="0.5"/>
    <n v="1"/>
    <n v="0"/>
  </r>
  <r>
    <x v="0"/>
    <x v="11"/>
    <x v="11"/>
    <s v="MUS-158"/>
    <x v="0"/>
    <x v="23"/>
    <n v="0"/>
    <n v="0"/>
    <n v="0.29170000000000001"/>
    <n v="0.29170000000000001"/>
    <n v="1.2822852"/>
    <n v="7.84"/>
    <n v="68.650000000000006"/>
    <n v="235.35"/>
    <n v="22"/>
    <n v="32"/>
    <n v="0.6875"/>
    <n v="1"/>
    <n v="0"/>
  </r>
  <r>
    <x v="0"/>
    <x v="11"/>
    <x v="11"/>
    <s v="MUS-161"/>
    <x v="0"/>
    <x v="26"/>
    <n v="0"/>
    <n v="2.18E-2"/>
    <n v="0"/>
    <n v="0"/>
    <m/>
    <n v="9.17"/>
    <n v="6"/>
    <n v="275.23"/>
    <n v="2"/>
    <n v="20"/>
    <n v="0.1"/>
    <n v="1"/>
    <n v="0"/>
  </r>
  <r>
    <x v="0"/>
    <x v="11"/>
    <x v="11"/>
    <s v="MUS-170"/>
    <x v="0"/>
    <x v="27"/>
    <n v="0"/>
    <n v="0"/>
    <n v="0.1333"/>
    <n v="0.1333"/>
    <n v="1.1171415"/>
    <n v="8.3800000000000008"/>
    <n v="33.51"/>
    <n v="251.42"/>
    <n v="15"/>
    <n v="44"/>
    <n v="0.34089999999999998"/>
    <n v="1"/>
    <n v="0"/>
  </r>
  <r>
    <x v="0"/>
    <x v="11"/>
    <x v="11"/>
    <s v="MUS-260"/>
    <x v="0"/>
    <x v="28"/>
    <n v="0.1255"/>
    <n v="0"/>
    <n v="0"/>
    <n v="0"/>
    <n v="0.77714280000000002"/>
    <n v="6.19"/>
    <n v="23.31"/>
    <n v="185.77"/>
    <n v="12"/>
    <n v="50"/>
    <n v="0.24"/>
    <n v="1"/>
    <n v="0"/>
  </r>
  <r>
    <x v="0"/>
    <x v="12"/>
    <x v="12"/>
    <s v="PHIL-110"/>
    <x v="0"/>
    <x v="18"/>
    <n v="0.4"/>
    <n v="0"/>
    <n v="0.2"/>
    <n v="0.2"/>
    <n v="12.083237"/>
    <n v="20.14"/>
    <n v="362.5"/>
    <n v="604.16"/>
    <n v="120"/>
    <n v="134"/>
    <n v="0.89549999999999996"/>
    <n v="3"/>
    <n v="3"/>
  </r>
  <r>
    <x v="0"/>
    <x v="12"/>
    <x v="12"/>
    <s v="PHIL-125"/>
    <x v="0"/>
    <x v="5"/>
    <n v="0.2"/>
    <n v="0"/>
    <n v="0.2"/>
    <n v="0.2"/>
    <n v="9.8000000000000007"/>
    <n v="24.5"/>
    <n v="294"/>
    <n v="735"/>
    <n v="98"/>
    <n v="100"/>
    <n v="0.98"/>
    <n v="2"/>
    <n v="2"/>
  </r>
  <r>
    <x v="0"/>
    <x v="12"/>
    <x v="12"/>
    <s v="PHIL-140"/>
    <x v="0"/>
    <x v="0"/>
    <n v="0.2"/>
    <n v="0"/>
    <n v="0"/>
    <n v="0"/>
    <n v="3.5"/>
    <n v="17.5"/>
    <n v="105"/>
    <n v="525"/>
    <n v="35"/>
    <n v="50"/>
    <n v="0.7"/>
    <n v="1"/>
    <n v="0"/>
  </r>
  <r>
    <x v="0"/>
    <x v="13"/>
    <x v="13"/>
    <s v="POSC-120"/>
    <x v="0"/>
    <x v="0"/>
    <n v="0"/>
    <n v="0"/>
    <n v="0.2"/>
    <n v="0.2"/>
    <n v="3.850654"/>
    <n v="19.25"/>
    <n v="115.52"/>
    <n v="577.6"/>
    <n v="38"/>
    <n v="50"/>
    <n v="0.76"/>
    <n v="1"/>
    <n v="0"/>
  </r>
  <r>
    <x v="0"/>
    <x v="13"/>
    <x v="13"/>
    <s v="POSC-121"/>
    <x v="0"/>
    <x v="18"/>
    <n v="0.22270000000000001"/>
    <n v="0"/>
    <n v="0.37729999999999903"/>
    <n v="0.37730000000000002"/>
    <n v="11.557904000000001"/>
    <n v="19.260000000000002"/>
    <n v="346.74"/>
    <n v="577.9"/>
    <n v="115"/>
    <n v="137"/>
    <n v="0.83940000000000003"/>
    <n v="3"/>
    <n v="1"/>
  </r>
  <r>
    <x v="0"/>
    <x v="13"/>
    <x v="13"/>
    <s v="POSC-130"/>
    <x v="0"/>
    <x v="0"/>
    <n v="0.1333"/>
    <n v="0"/>
    <n v="6.6699999999999995E-2"/>
    <n v="6.6699999999999995E-2"/>
    <n v="4.9000000000000004"/>
    <n v="24.5"/>
    <n v="147"/>
    <n v="735"/>
    <n v="49"/>
    <n v="50"/>
    <n v="0.98"/>
    <n v="1"/>
    <n v="0"/>
  </r>
  <r>
    <x v="0"/>
    <x v="14"/>
    <x v="14"/>
    <s v="PSY-120"/>
    <x v="0"/>
    <x v="29"/>
    <n v="0.2"/>
    <n v="0.6"/>
    <n v="0.8"/>
    <n v="0.8"/>
    <n v="34.499223999999998"/>
    <n v="21.56"/>
    <n v="1034.98"/>
    <n v="646.86"/>
    <n v="341"/>
    <n v="407"/>
    <n v="0.83779999999999999"/>
    <n v="8"/>
    <n v="8"/>
  </r>
  <r>
    <x v="0"/>
    <x v="14"/>
    <x v="14"/>
    <s v="PSY-132"/>
    <x v="0"/>
    <x v="0"/>
    <n v="0.2"/>
    <n v="0"/>
    <n v="0"/>
    <n v="0"/>
    <n v="2.2999999999999998"/>
    <n v="11.5"/>
    <n v="69"/>
    <n v="345"/>
    <n v="23"/>
    <n v="50"/>
    <n v="0.46"/>
    <n v="1"/>
    <n v="0"/>
  </r>
  <r>
    <x v="0"/>
    <x v="14"/>
    <x v="14"/>
    <s v="PSY-140"/>
    <x v="0"/>
    <x v="0"/>
    <n v="0"/>
    <n v="0.2"/>
    <n v="0"/>
    <n v="0"/>
    <n v="2.486856"/>
    <n v="12.43"/>
    <n v="74.61"/>
    <n v="373.03"/>
    <n v="24"/>
    <n v="46"/>
    <n v="0.52170000000000005"/>
    <n v="1"/>
    <n v="0"/>
  </r>
  <r>
    <x v="0"/>
    <x v="14"/>
    <x v="14"/>
    <s v="PSY-150"/>
    <x v="0"/>
    <x v="0"/>
    <n v="0"/>
    <n v="0"/>
    <n v="0.2"/>
    <n v="0.2"/>
    <n v="5"/>
    <n v="25"/>
    <n v="150"/>
    <n v="750"/>
    <n v="50"/>
    <n v="50"/>
    <n v="1"/>
    <n v="1"/>
    <n v="0"/>
  </r>
  <r>
    <x v="0"/>
    <x v="14"/>
    <x v="14"/>
    <s v="PSY-170"/>
    <x v="0"/>
    <x v="0"/>
    <n v="0"/>
    <n v="0"/>
    <n v="0.2"/>
    <n v="0.2"/>
    <n v="3.1"/>
    <n v="15.5"/>
    <n v="93"/>
    <n v="465"/>
    <n v="31"/>
    <n v="50"/>
    <n v="0.62"/>
    <n v="1"/>
    <n v="0"/>
  </r>
  <r>
    <x v="0"/>
    <x v="14"/>
    <x v="14"/>
    <s v="PSY-205"/>
    <x v="0"/>
    <x v="30"/>
    <n v="0.32150000000000001"/>
    <n v="0"/>
    <n v="0"/>
    <n v="0"/>
    <n v="2.9999988000000002"/>
    <n v="9.33"/>
    <n v="90"/>
    <n v="279.94"/>
    <n v="18"/>
    <n v="32"/>
    <n v="0.5625"/>
    <n v="1"/>
    <n v="0"/>
  </r>
  <r>
    <x v="0"/>
    <x v="14"/>
    <x v="14"/>
    <s v="PSY-215"/>
    <x v="0"/>
    <x v="30"/>
    <n v="0.32150000000000001"/>
    <n v="0"/>
    <n v="0"/>
    <n v="0"/>
    <n v="2.7977135999999998"/>
    <n v="14.68"/>
    <n v="141.63"/>
    <n v="440.54"/>
    <n v="27"/>
    <n v="32"/>
    <n v="0.84379999999999999"/>
    <n v="1"/>
    <n v="0"/>
  </r>
  <r>
    <x v="0"/>
    <x v="14"/>
    <x v="14"/>
    <s v="PSY-220"/>
    <x v="0"/>
    <x v="0"/>
    <n v="0.2"/>
    <n v="0"/>
    <n v="0"/>
    <n v="0"/>
    <n v="1.657904"/>
    <n v="8.2899999999999991"/>
    <n v="49.74"/>
    <n v="248.69"/>
    <n v="16"/>
    <n v="50"/>
    <n v="0.32"/>
    <n v="1"/>
    <n v="0"/>
  </r>
  <r>
    <x v="0"/>
    <x v="15"/>
    <x v="15"/>
    <s v="RELG-120"/>
    <x v="0"/>
    <x v="0"/>
    <n v="0"/>
    <n v="0"/>
    <n v="0.2"/>
    <n v="0.2"/>
    <n v="3.4"/>
    <n v="17"/>
    <n v="102"/>
    <n v="510"/>
    <n v="34"/>
    <n v="50"/>
    <n v="0.68"/>
    <n v="1"/>
    <n v="0"/>
  </r>
  <r>
    <x v="0"/>
    <x v="16"/>
    <x v="16"/>
    <s v="SOC-120"/>
    <x v="0"/>
    <x v="31"/>
    <n v="0.6"/>
    <n v="0"/>
    <n v="0.4"/>
    <n v="0.4"/>
    <n v="14.687611"/>
    <n v="14.69"/>
    <n v="440.63"/>
    <n v="440.63"/>
    <n v="147"/>
    <n v="220"/>
    <n v="0.66820000000000002"/>
    <n v="5"/>
    <n v="1"/>
  </r>
  <r>
    <x v="0"/>
    <x v="16"/>
    <x v="16"/>
    <s v="SOC-125"/>
    <x v="0"/>
    <x v="5"/>
    <n v="0"/>
    <n v="0"/>
    <n v="0.4"/>
    <n v="0.4"/>
    <n v="10"/>
    <n v="25"/>
    <n v="300"/>
    <n v="750"/>
    <n v="100"/>
    <n v="100"/>
    <n v="1"/>
    <n v="2"/>
    <n v="12"/>
  </r>
  <r>
    <x v="0"/>
    <x v="17"/>
    <x v="17"/>
    <s v="SPAN-120"/>
    <x v="0"/>
    <x v="1"/>
    <n v="0.33329999999999999"/>
    <n v="0"/>
    <n v="1.6664999999999901"/>
    <n v="1.6664999999999901"/>
    <n v="23.3719912"/>
    <n v="11.69"/>
    <n v="701.16"/>
    <n v="350.61"/>
    <n v="139"/>
    <n v="180"/>
    <n v="0.7722"/>
    <n v="6"/>
    <n v="11"/>
  </r>
  <r>
    <x v="0"/>
    <x v="17"/>
    <x v="17"/>
    <s v="SPAN-121"/>
    <x v="0"/>
    <x v="32"/>
    <n v="0"/>
    <n v="0"/>
    <n v="0.66659999999999997"/>
    <n v="0.66659999999999997"/>
    <n v="8.6666632000000003"/>
    <n v="13"/>
    <n v="260"/>
    <n v="390.04"/>
    <n v="52"/>
    <n v="60"/>
    <n v="0.86670000000000003"/>
    <n v="2"/>
    <n v="2"/>
  </r>
  <r>
    <x v="0"/>
    <x v="17"/>
    <x v="17"/>
    <s v="SPAN-220"/>
    <x v="0"/>
    <x v="33"/>
    <n v="0.66659999999999997"/>
    <n v="0"/>
    <n v="0.33329999999999999"/>
    <n v="0.33329999999999999"/>
    <n v="10.7856974"/>
    <n v="10.79"/>
    <n v="323.57"/>
    <n v="323.60000000000002"/>
    <n v="64"/>
    <n v="90"/>
    <n v="0.71109999999999995"/>
    <n v="3"/>
    <n v="0"/>
  </r>
  <r>
    <x v="0"/>
    <x v="17"/>
    <x v="17"/>
    <s v="SPAN-250"/>
    <x v="0"/>
    <x v="0"/>
    <n v="0.2"/>
    <n v="0"/>
    <n v="0"/>
    <n v="0"/>
    <n v="0.9"/>
    <n v="5.5"/>
    <n v="33"/>
    <n v="165"/>
    <n v="11"/>
    <n v="20"/>
    <n v="0.55000000000000004"/>
    <n v="1"/>
    <n v="0"/>
  </r>
  <r>
    <x v="0"/>
    <x v="18"/>
    <x v="18"/>
    <s v="SW-110"/>
    <x v="0"/>
    <x v="5"/>
    <n v="0"/>
    <n v="0"/>
    <n v="0.4"/>
    <n v="0.4"/>
    <n v="5.6999999999999904"/>
    <n v="14.25"/>
    <n v="171"/>
    <n v="427.5"/>
    <n v="57"/>
    <n v="100"/>
    <n v="0.56999999999999995"/>
    <n v="2"/>
    <n v="0"/>
  </r>
  <r>
    <x v="0"/>
    <x v="18"/>
    <x v="18"/>
    <s v="SW-120"/>
    <x v="0"/>
    <x v="0"/>
    <n v="0"/>
    <n v="0"/>
    <n v="0.2"/>
    <n v="0.2"/>
    <n v="4.3"/>
    <n v="21.5"/>
    <n v="129"/>
    <n v="645"/>
    <n v="43"/>
    <n v="50"/>
    <n v="0.86"/>
    <n v="1"/>
    <n v="1"/>
  </r>
  <r>
    <x v="0"/>
    <x v="19"/>
    <x v="19"/>
    <s v="ARAM-120"/>
    <x v="1"/>
    <x v="3"/>
    <n v="0"/>
    <n v="0"/>
    <n v="0.33329999999999999"/>
    <n v="0.33329999999999999"/>
    <n v="4.7146657999999997"/>
    <n v="14.15"/>
    <n v="141.44"/>
    <n v="424.36"/>
    <n v="26"/>
    <n v="30"/>
    <n v="0.86670000000000003"/>
    <n v="1"/>
    <n v="0"/>
  </r>
  <r>
    <x v="0"/>
    <x v="1"/>
    <x v="1"/>
    <s v="ARBC-120"/>
    <x v="1"/>
    <x v="34"/>
    <n v="0"/>
    <n v="0"/>
    <n v="2.3331"/>
    <n v="2.3331"/>
    <n v="36.964155199999901"/>
    <n v="15.84"/>
    <n v="1108.92"/>
    <n v="475.3"/>
    <n v="219"/>
    <n v="216"/>
    <n v="1.0139"/>
    <n v="7"/>
    <n v="3"/>
  </r>
  <r>
    <x v="0"/>
    <x v="1"/>
    <x v="1"/>
    <s v="ARBC-121"/>
    <x v="1"/>
    <x v="33"/>
    <n v="0"/>
    <n v="0"/>
    <n v="0.99990000000000001"/>
    <n v="0.99990000000000001"/>
    <n v="15.499993799999899"/>
    <n v="15.5"/>
    <n v="465"/>
    <n v="465.05"/>
    <n v="93"/>
    <n v="90"/>
    <n v="1.0333000000000001"/>
    <n v="3"/>
    <n v="4"/>
  </r>
  <r>
    <x v="0"/>
    <x v="1"/>
    <x v="1"/>
    <s v="ARBC-122"/>
    <x v="1"/>
    <x v="2"/>
    <n v="0.33329999999999999"/>
    <n v="0.33329999999999999"/>
    <n v="0.66659999999999997"/>
    <n v="0.66659999999999997"/>
    <n v="18.333326"/>
    <n v="13.75"/>
    <n v="550"/>
    <n v="412.54"/>
    <n v="110"/>
    <n v="120"/>
    <n v="0.91669999999999996"/>
    <n v="4"/>
    <n v="1"/>
  </r>
  <r>
    <x v="0"/>
    <x v="1"/>
    <x v="1"/>
    <s v="ARBC-123"/>
    <x v="1"/>
    <x v="3"/>
    <n v="0.33329999999999999"/>
    <n v="0"/>
    <n v="0"/>
    <n v="0"/>
    <n v="5.4999978"/>
    <n v="16.5"/>
    <n v="165"/>
    <n v="495.05"/>
    <n v="33"/>
    <n v="30"/>
    <n v="1.1000000000000001"/>
    <n v="1"/>
    <n v="0"/>
  </r>
  <r>
    <x v="0"/>
    <x v="1"/>
    <x v="1"/>
    <s v="ARBC-130"/>
    <x v="1"/>
    <x v="31"/>
    <n v="0.4"/>
    <n v="0"/>
    <n v="0.6"/>
    <n v="0.6"/>
    <n v="21"/>
    <n v="21"/>
    <n v="630"/>
    <n v="630"/>
    <n v="210"/>
    <n v="225"/>
    <n v="0.93330000000000002"/>
    <n v="5"/>
    <n v="0"/>
  </r>
  <r>
    <x v="0"/>
    <x v="1"/>
    <x v="1"/>
    <s v="ARBC-145"/>
    <x v="1"/>
    <x v="5"/>
    <n v="0"/>
    <n v="0"/>
    <n v="0.4"/>
    <n v="0.4"/>
    <n v="10.4"/>
    <n v="26"/>
    <n v="312"/>
    <n v="780"/>
    <n v="104"/>
    <n v="100"/>
    <n v="1.04"/>
    <n v="2"/>
    <n v="3"/>
  </r>
  <r>
    <x v="0"/>
    <x v="1"/>
    <x v="1"/>
    <s v="ARBC-220"/>
    <x v="1"/>
    <x v="3"/>
    <n v="0.33329999999999999"/>
    <n v="0"/>
    <n v="0"/>
    <n v="0"/>
    <n v="5.6666644000000002"/>
    <n v="17"/>
    <n v="170"/>
    <n v="510.05"/>
    <n v="34"/>
    <n v="30"/>
    <n v="1.1333"/>
    <n v="1"/>
    <n v="3"/>
  </r>
  <r>
    <x v="0"/>
    <x v="1"/>
    <x v="1"/>
    <s v="ARBC-221"/>
    <x v="1"/>
    <x v="3"/>
    <n v="0"/>
    <n v="0"/>
    <n v="0.33329999999999999"/>
    <n v="0.33329999999999999"/>
    <n v="2.9999988000000002"/>
    <n v="9"/>
    <n v="90"/>
    <n v="270.02999999999997"/>
    <n v="18"/>
    <n v="25"/>
    <n v="0.72"/>
    <n v="1"/>
    <n v="0"/>
  </r>
  <r>
    <x v="0"/>
    <x v="1"/>
    <x v="1"/>
    <s v="ARBC-250"/>
    <x v="1"/>
    <x v="5"/>
    <n v="0.2"/>
    <n v="0"/>
    <n v="0.2"/>
    <n v="0.2"/>
    <n v="2.9411426000000001"/>
    <n v="7.35"/>
    <n v="88.23"/>
    <n v="220.59"/>
    <n v="29"/>
    <n v="40"/>
    <n v="0.72499999999999998"/>
    <n v="2"/>
    <n v="2"/>
  </r>
  <r>
    <x v="0"/>
    <x v="1"/>
    <x v="1"/>
    <s v="ARBC-251"/>
    <x v="1"/>
    <x v="0"/>
    <n v="0"/>
    <n v="0"/>
    <n v="0.2"/>
    <n v="0.2"/>
    <n v="3.1"/>
    <n v="15.5"/>
    <n v="93"/>
    <n v="465"/>
    <n v="31"/>
    <n v="20"/>
    <n v="1.55"/>
    <n v="1"/>
    <n v="0"/>
  </r>
  <r>
    <x v="0"/>
    <x v="1"/>
    <x v="1"/>
    <s v="ARBC-254"/>
    <x v="1"/>
    <x v="5"/>
    <n v="0"/>
    <n v="0"/>
    <n v="0.4"/>
    <n v="0.4"/>
    <n v="3.69999999999999"/>
    <n v="9.25"/>
    <n v="111"/>
    <n v="277.5"/>
    <n v="37"/>
    <n v="40"/>
    <n v="0.92500000000000004"/>
    <n v="2"/>
    <n v="0"/>
  </r>
  <r>
    <x v="0"/>
    <x v="1"/>
    <x v="1"/>
    <s v="ARBC-256"/>
    <x v="1"/>
    <x v="0"/>
    <n v="0"/>
    <n v="0"/>
    <n v="0.2"/>
    <n v="0.2"/>
    <n v="2.2999999999999998"/>
    <n v="11.5"/>
    <n v="69"/>
    <n v="345"/>
    <n v="23"/>
    <n v="20"/>
    <n v="1.1499999999999999"/>
    <n v="1"/>
    <n v="1"/>
  </r>
  <r>
    <x v="0"/>
    <x v="2"/>
    <x v="2"/>
    <s v="ART-100"/>
    <x v="1"/>
    <x v="12"/>
    <n v="0"/>
    <n v="0"/>
    <n v="2.19999999999999"/>
    <n v="2.19999999999999"/>
    <n v="45.4"/>
    <n v="20.64"/>
    <n v="1362"/>
    <n v="619.09"/>
    <n v="454"/>
    <n v="577"/>
    <n v="0.78680000000000005"/>
    <n v="11"/>
    <n v="28"/>
  </r>
  <r>
    <x v="0"/>
    <x v="2"/>
    <x v="2"/>
    <s v="ART-120"/>
    <x v="1"/>
    <x v="7"/>
    <n v="0.73719999999999997"/>
    <n v="0"/>
    <n v="0.36859999999999998"/>
    <n v="0.36859999999999998"/>
    <n v="11.819997499999999"/>
    <n v="10.69"/>
    <n v="354.6"/>
    <n v="320.67"/>
    <n v="55"/>
    <n v="75"/>
    <n v="0.73329999999999995"/>
    <n v="3"/>
    <n v="9"/>
  </r>
  <r>
    <x v="0"/>
    <x v="2"/>
    <x v="2"/>
    <s v="ART-121"/>
    <x v="1"/>
    <x v="8"/>
    <n v="0"/>
    <n v="0"/>
    <n v="0.36859999999999998"/>
    <n v="0.36859999999999998"/>
    <n v="2.9045705000000002"/>
    <n v="16.37"/>
    <n v="180.98"/>
    <n v="490.99"/>
    <n v="27"/>
    <n v="25"/>
    <n v="1.08"/>
    <n v="1"/>
    <n v="0"/>
  </r>
  <r>
    <x v="0"/>
    <x v="2"/>
    <x v="2"/>
    <s v="ART-124"/>
    <x v="1"/>
    <x v="35"/>
    <n v="0.73719999999999997"/>
    <n v="0"/>
    <n v="0.73719999999999997"/>
    <n v="0.73719999999999997"/>
    <n v="19.406283500000001"/>
    <n v="13.16"/>
    <n v="582.19000000000005"/>
    <n v="394.86"/>
    <n v="75"/>
    <n v="108"/>
    <n v="0.69440000000000002"/>
    <n v="4"/>
    <n v="1"/>
  </r>
  <r>
    <x v="0"/>
    <x v="2"/>
    <x v="2"/>
    <s v="ART-129"/>
    <x v="1"/>
    <x v="8"/>
    <n v="0.36859999999999998"/>
    <n v="0"/>
    <n v="0"/>
    <n v="0"/>
    <n v="5.3622839999999998"/>
    <n v="14.55"/>
    <n v="160.87"/>
    <n v="436.43"/>
    <n v="24"/>
    <n v="25"/>
    <n v="0.96"/>
    <n v="1"/>
    <n v="0"/>
  </r>
  <r>
    <x v="0"/>
    <x v="2"/>
    <x v="2"/>
    <s v="ART-141"/>
    <x v="1"/>
    <x v="0"/>
    <n v="0"/>
    <n v="0"/>
    <n v="0.2"/>
    <n v="0.2"/>
    <n v="4.5999999999999996"/>
    <n v="23"/>
    <n v="138"/>
    <n v="690"/>
    <n v="46"/>
    <n v="50"/>
    <n v="0.92"/>
    <n v="1"/>
    <n v="0"/>
  </r>
  <r>
    <x v="0"/>
    <x v="2"/>
    <x v="2"/>
    <s v="ART-143"/>
    <x v="1"/>
    <x v="0"/>
    <n v="0"/>
    <n v="0"/>
    <n v="0.2"/>
    <n v="0.2"/>
    <n v="5.4"/>
    <n v="27"/>
    <n v="162"/>
    <n v="810"/>
    <n v="54"/>
    <n v="50"/>
    <n v="1.08"/>
    <n v="1"/>
    <n v="2"/>
  </r>
  <r>
    <x v="0"/>
    <x v="2"/>
    <x v="2"/>
    <s v="ART-240"/>
    <x v="1"/>
    <x v="8"/>
    <n v="0"/>
    <n v="0"/>
    <n v="0.36859999999999998"/>
    <n v="0.36859999999999998"/>
    <n v="5.1388555"/>
    <n v="13.94"/>
    <n v="154.16999999999999"/>
    <n v="418.25"/>
    <n v="23"/>
    <n v="25"/>
    <n v="0.92"/>
    <n v="1"/>
    <n v="0"/>
  </r>
  <r>
    <x v="0"/>
    <x v="3"/>
    <x v="3"/>
    <s v="ASL-120"/>
    <x v="1"/>
    <x v="36"/>
    <n v="0"/>
    <n v="0"/>
    <n v="1.0668"/>
    <n v="1.0668"/>
    <n v="14.697131299999899"/>
    <n v="13.78"/>
    <n v="440.91"/>
    <n v="413.31"/>
    <n v="112"/>
    <n v="120"/>
    <n v="0.93330000000000002"/>
    <n v="4"/>
    <n v="1"/>
  </r>
  <r>
    <x v="0"/>
    <x v="3"/>
    <x v="3"/>
    <s v="ASL-121"/>
    <x v="1"/>
    <x v="37"/>
    <n v="0"/>
    <n v="0"/>
    <n v="0.53339999999999999"/>
    <n v="0.53339999999999999"/>
    <n v="6.6956043999999997"/>
    <n v="12.55"/>
    <n v="200.87"/>
    <n v="376.58"/>
    <n v="52"/>
    <n v="60"/>
    <n v="0.86670000000000003"/>
    <n v="2"/>
    <n v="0"/>
  </r>
  <r>
    <x v="0"/>
    <x v="3"/>
    <x v="3"/>
    <s v="ASL-125"/>
    <x v="1"/>
    <x v="38"/>
    <n v="0"/>
    <n v="0"/>
    <n v="6.6699999999999995E-2"/>
    <n v="6.6699999999999995E-2"/>
    <n v="0.93333239999999995"/>
    <n v="13.99"/>
    <n v="28"/>
    <n v="419.79"/>
    <n v="28"/>
    <n v="30"/>
    <n v="0.93330000000000002"/>
    <n v="1"/>
    <n v="0"/>
  </r>
  <r>
    <x v="0"/>
    <x v="3"/>
    <x v="3"/>
    <s v="ASL-126"/>
    <x v="1"/>
    <x v="38"/>
    <n v="0"/>
    <n v="0"/>
    <n v="6.6699999999999995E-2"/>
    <n v="6.6699999999999995E-2"/>
    <n v="0.69999929999999999"/>
    <n v="10.49"/>
    <n v="21"/>
    <n v="314.83999999999997"/>
    <n v="21"/>
    <n v="30"/>
    <n v="0.7"/>
    <n v="1"/>
    <n v="0"/>
  </r>
  <r>
    <x v="0"/>
    <x v="3"/>
    <x v="3"/>
    <s v="ASL-130"/>
    <x v="1"/>
    <x v="0"/>
    <n v="0"/>
    <n v="0"/>
    <n v="0.2"/>
    <n v="0.2"/>
    <n v="1.3"/>
    <n v="6.5"/>
    <n v="39"/>
    <n v="195"/>
    <n v="13"/>
    <n v="30"/>
    <n v="0.43330000000000002"/>
    <n v="1"/>
    <n v="0"/>
  </r>
  <r>
    <x v="0"/>
    <x v="4"/>
    <x v="4"/>
    <s v="COMM-110"/>
    <x v="1"/>
    <x v="5"/>
    <n v="0"/>
    <n v="0"/>
    <n v="0.4"/>
    <n v="0.4"/>
    <n v="5.7"/>
    <n v="14.25"/>
    <n v="171"/>
    <n v="427.5"/>
    <n v="57"/>
    <n v="60"/>
    <n v="0.95"/>
    <n v="2"/>
    <n v="5"/>
  </r>
  <r>
    <x v="0"/>
    <x v="4"/>
    <x v="4"/>
    <s v="COMM-120"/>
    <x v="1"/>
    <x v="39"/>
    <n v="0.6"/>
    <n v="0.2"/>
    <n v="1.7999999999999901"/>
    <n v="1.7999999999999901"/>
    <n v="38.807614999999998"/>
    <n v="14.93"/>
    <n v="1164.23"/>
    <n v="447.78"/>
    <n v="385"/>
    <n v="420"/>
    <n v="0.91669999999999996"/>
    <n v="14"/>
    <n v="17"/>
  </r>
  <r>
    <x v="0"/>
    <x v="4"/>
    <x v="4"/>
    <s v="COMM-122"/>
    <x v="1"/>
    <x v="13"/>
    <n v="0.8"/>
    <n v="0"/>
    <n v="0.6"/>
    <n v="0.6"/>
    <n v="11.332558799999999"/>
    <n v="8.09"/>
    <n v="339.98"/>
    <n v="242.84"/>
    <n v="112"/>
    <n v="210"/>
    <n v="0.5333"/>
    <n v="7"/>
    <n v="0"/>
  </r>
  <r>
    <x v="0"/>
    <x v="4"/>
    <x v="4"/>
    <s v="COMM-124"/>
    <x v="1"/>
    <x v="0"/>
    <n v="0.2"/>
    <n v="0"/>
    <n v="0"/>
    <n v="0"/>
    <n v="1.1398090000000001"/>
    <n v="5.7"/>
    <n v="34.19"/>
    <n v="170.97"/>
    <n v="11"/>
    <n v="30"/>
    <n v="0.36670000000000003"/>
    <n v="1"/>
    <n v="0"/>
  </r>
  <r>
    <x v="0"/>
    <x v="4"/>
    <x v="4"/>
    <s v="COMM-145"/>
    <x v="1"/>
    <x v="0"/>
    <n v="0.2"/>
    <n v="0"/>
    <n v="0"/>
    <n v="0"/>
    <n v="2.175999"/>
    <n v="10.88"/>
    <n v="65.28"/>
    <n v="326.39999999999998"/>
    <n v="21"/>
    <n v="30"/>
    <n v="0.7"/>
    <n v="1"/>
    <n v="0"/>
  </r>
  <r>
    <x v="0"/>
    <x v="5"/>
    <x v="5"/>
    <s v="ENGL-020"/>
    <x v="1"/>
    <x v="40"/>
    <n v="0.13339999999999999"/>
    <n v="0.13339999999999999"/>
    <n v="0.2001"/>
    <n v="0.2001"/>
    <n v="7.0152292999999997"/>
    <n v="15.03"/>
    <n v="210.46"/>
    <n v="450.75"/>
    <n v="213"/>
    <n v="245"/>
    <n v="0.86939999999999995"/>
    <n v="7"/>
    <n v="0"/>
  </r>
  <r>
    <x v="0"/>
    <x v="5"/>
    <x v="5"/>
    <s v="ENGL-120"/>
    <x v="1"/>
    <x v="41"/>
    <n v="2.1"/>
    <n v="0"/>
    <n v="2.1"/>
    <n v="2.1"/>
    <n v="54.589508926299999"/>
    <n v="13"/>
    <n v="1637.69"/>
    <n v="389.93"/>
    <n v="408"/>
    <n v="490"/>
    <n v="0.8327"/>
    <n v="14"/>
    <n v="17"/>
  </r>
  <r>
    <x v="0"/>
    <x v="5"/>
    <x v="5"/>
    <s v="ENGL-122"/>
    <x v="1"/>
    <x v="5"/>
    <n v="0"/>
    <n v="0"/>
    <n v="0.4"/>
    <n v="0.4"/>
    <n v="8"/>
    <n v="20"/>
    <n v="240"/>
    <n v="600"/>
    <n v="80"/>
    <n v="90"/>
    <n v="0.88890000000000002"/>
    <n v="2"/>
    <n v="0"/>
  </r>
  <r>
    <x v="0"/>
    <x v="5"/>
    <x v="5"/>
    <s v="ENGL-124"/>
    <x v="1"/>
    <x v="42"/>
    <n v="1.2"/>
    <n v="0.3"/>
    <n v="2.1"/>
    <n v="2.1"/>
    <n v="54.012366693799997"/>
    <n v="15"/>
    <n v="1620.37"/>
    <n v="450.1"/>
    <n v="400"/>
    <n v="455"/>
    <n v="0.87909999999999999"/>
    <n v="13"/>
    <n v="7"/>
  </r>
  <r>
    <x v="0"/>
    <x v="5"/>
    <x v="5"/>
    <s v="ENGL-222"/>
    <x v="1"/>
    <x v="0"/>
    <n v="0"/>
    <n v="0.2"/>
    <n v="0"/>
    <n v="0"/>
    <n v="1.6"/>
    <n v="8"/>
    <n v="48"/>
    <n v="240"/>
    <n v="16"/>
    <n v="45"/>
    <n v="0.35560000000000003"/>
    <n v="1"/>
    <n v="0"/>
  </r>
  <r>
    <x v="0"/>
    <x v="5"/>
    <x v="5"/>
    <s v="ENGL-271"/>
    <x v="1"/>
    <x v="0"/>
    <n v="0.2"/>
    <n v="0"/>
    <n v="0"/>
    <n v="0"/>
    <n v="1.1000000000000001"/>
    <n v="5.5"/>
    <n v="33"/>
    <n v="165"/>
    <n v="11"/>
    <n v="45"/>
    <n v="0.24440000000000001"/>
    <n v="1"/>
    <n v="0"/>
  </r>
  <r>
    <x v="0"/>
    <x v="6"/>
    <x v="6"/>
    <s v="ESL-045"/>
    <x v="1"/>
    <x v="6"/>
    <n v="0.4"/>
    <n v="0"/>
    <n v="0.8"/>
    <n v="0.8"/>
    <n v="17.524564399999999"/>
    <n v="14.6"/>
    <n v="525.74"/>
    <n v="438.11"/>
    <n v="82"/>
    <n v="75"/>
    <n v="1.0932999999999999"/>
    <n v="3"/>
    <n v="9"/>
  </r>
  <r>
    <x v="0"/>
    <x v="6"/>
    <x v="6"/>
    <s v="ESL-045R"/>
    <x v="1"/>
    <x v="6"/>
    <n v="0.4"/>
    <n v="0"/>
    <n v="0.8"/>
    <n v="0.8"/>
    <n v="17.951992799999999"/>
    <n v="14.96"/>
    <n v="538.55999999999995"/>
    <n v="448.8"/>
    <n v="84"/>
    <n v="75"/>
    <n v="1.1200000000000001"/>
    <n v="3"/>
    <n v="7"/>
  </r>
  <r>
    <x v="0"/>
    <x v="6"/>
    <x v="6"/>
    <s v="ESL-050"/>
    <x v="1"/>
    <x v="43"/>
    <n v="0.4"/>
    <n v="0"/>
    <n v="1.6"/>
    <n v="1.6"/>
    <n v="21.6068496"/>
    <n v="10.8"/>
    <n v="648.21"/>
    <n v="324.10000000000002"/>
    <n v="102"/>
    <n v="125"/>
    <n v="0.81599999999999995"/>
    <n v="5"/>
    <n v="0"/>
  </r>
  <r>
    <x v="0"/>
    <x v="6"/>
    <x v="6"/>
    <s v="ESL-050S"/>
    <x v="1"/>
    <x v="4"/>
    <n v="0.4"/>
    <n v="0"/>
    <n v="0.4"/>
    <n v="0.4"/>
    <n v="9.1184720000000006"/>
    <n v="11.4"/>
    <n v="273.55"/>
    <n v="341.94"/>
    <n v="88"/>
    <n v="100"/>
    <n v="0.88"/>
    <n v="4"/>
    <n v="3"/>
  </r>
  <r>
    <x v="0"/>
    <x v="6"/>
    <x v="6"/>
    <s v="ESL-122"/>
    <x v="1"/>
    <x v="44"/>
    <n v="0.45"/>
    <n v="0"/>
    <n v="0.45"/>
    <n v="0.45"/>
    <n v="3.3782846000000002"/>
    <n v="3.75"/>
    <n v="101.35"/>
    <n v="112.61"/>
    <n v="16"/>
    <n v="50"/>
    <n v="0.32"/>
    <n v="2"/>
    <n v="0"/>
  </r>
  <r>
    <x v="0"/>
    <x v="6"/>
    <x v="6"/>
    <s v="ESL-1A"/>
    <x v="1"/>
    <x v="45"/>
    <n v="0"/>
    <n v="0"/>
    <n v="1.35"/>
    <n v="1.35"/>
    <n v="13.891423"/>
    <n v="11.71"/>
    <n v="474.45"/>
    <n v="351.44"/>
    <n v="74"/>
    <n v="75"/>
    <n v="0.98670000000000002"/>
    <n v="3"/>
    <n v="1"/>
  </r>
  <r>
    <x v="0"/>
    <x v="6"/>
    <x v="6"/>
    <s v="ESL-1AS"/>
    <x v="1"/>
    <x v="18"/>
    <n v="0"/>
    <n v="0"/>
    <n v="0.6"/>
    <n v="0.6"/>
    <n v="6.2171399999999997"/>
    <n v="11.05"/>
    <n v="198.95"/>
    <n v="331.58"/>
    <n v="64"/>
    <n v="75"/>
    <n v="0.85329999999999995"/>
    <n v="3"/>
    <n v="0"/>
  </r>
  <r>
    <x v="0"/>
    <x v="6"/>
    <x v="6"/>
    <s v="ESL-1B"/>
    <x v="1"/>
    <x v="19"/>
    <n v="0"/>
    <n v="0"/>
    <n v="0.45"/>
    <n v="0.45"/>
    <n v="3"/>
    <n v="6.67"/>
    <n v="90"/>
    <n v="200"/>
    <n v="15"/>
    <n v="25"/>
    <n v="0.6"/>
    <n v="1"/>
    <n v="0"/>
  </r>
  <r>
    <x v="0"/>
    <x v="6"/>
    <x v="6"/>
    <s v="ESL-2"/>
    <x v="1"/>
    <x v="44"/>
    <n v="0.45"/>
    <n v="0"/>
    <n v="0.45"/>
    <n v="0.45"/>
    <n v="7.0525685999999999"/>
    <n v="7.84"/>
    <n v="211.58"/>
    <n v="235.09"/>
    <n v="33"/>
    <n v="50"/>
    <n v="0.66"/>
    <n v="2"/>
    <n v="0"/>
  </r>
  <r>
    <x v="0"/>
    <x v="6"/>
    <x v="6"/>
    <s v="ESL-2AG"/>
    <x v="1"/>
    <x v="5"/>
    <n v="0.4"/>
    <n v="0"/>
    <n v="0"/>
    <n v="0"/>
    <n v="3.2"/>
    <n v="10"/>
    <n v="120"/>
    <n v="300"/>
    <n v="40"/>
    <n v="50"/>
    <n v="0.8"/>
    <n v="2"/>
    <n v="5"/>
  </r>
  <r>
    <x v="0"/>
    <x v="7"/>
    <x v="7"/>
    <s v="ETHN-107"/>
    <x v="1"/>
    <x v="13"/>
    <n v="0.8"/>
    <n v="0"/>
    <n v="0.6"/>
    <n v="0.6"/>
    <n v="13.050666"/>
    <n v="22.52"/>
    <n v="945.69"/>
    <n v="675.49"/>
    <n v="314"/>
    <n v="344"/>
    <n v="0.91279999999999994"/>
    <n v="7"/>
    <n v="51"/>
  </r>
  <r>
    <x v="0"/>
    <x v="7"/>
    <x v="7"/>
    <s v="ETHN-111"/>
    <x v="1"/>
    <x v="0"/>
    <n v="0"/>
    <n v="0"/>
    <n v="0.2"/>
    <n v="0.2"/>
    <n v="2.4"/>
    <n v="24"/>
    <n v="144"/>
    <n v="720"/>
    <n v="48"/>
    <n v="50"/>
    <n v="0.96"/>
    <n v="1"/>
    <n v="3"/>
  </r>
  <r>
    <x v="0"/>
    <x v="7"/>
    <x v="7"/>
    <s v="ETHN-114"/>
    <x v="1"/>
    <x v="18"/>
    <n v="0"/>
    <n v="0.2"/>
    <n v="0.4"/>
    <n v="0.4"/>
    <n v="3.8398089999999998"/>
    <n v="14.69"/>
    <n v="264.41000000000003"/>
    <n v="440.68"/>
    <n v="86"/>
    <n v="120"/>
    <n v="0.7167"/>
    <n v="3"/>
    <n v="0"/>
  </r>
  <r>
    <x v="0"/>
    <x v="7"/>
    <x v="7"/>
    <s v="ETHN-119"/>
    <x v="1"/>
    <x v="0"/>
    <n v="0"/>
    <n v="0.2"/>
    <n v="0"/>
    <n v="0"/>
    <n v="1.8"/>
    <n v="21.5"/>
    <n v="129"/>
    <n v="645"/>
    <n v="43"/>
    <n v="50"/>
    <n v="0.86"/>
    <n v="1"/>
    <n v="0"/>
  </r>
  <r>
    <x v="0"/>
    <x v="7"/>
    <x v="7"/>
    <s v="ETHN-130"/>
    <x v="1"/>
    <x v="0"/>
    <n v="0.17469999999999999"/>
    <n v="2.53E-2"/>
    <n v="0"/>
    <n v="0"/>
    <n v="0.5"/>
    <n v="11"/>
    <n v="66"/>
    <n v="330"/>
    <n v="22"/>
    <n v="50"/>
    <n v="0.44"/>
    <n v="1"/>
    <n v="0"/>
  </r>
  <r>
    <x v="0"/>
    <x v="7"/>
    <x v="7"/>
    <s v="ETHN-151"/>
    <x v="1"/>
    <x v="0"/>
    <n v="0"/>
    <n v="0"/>
    <n v="0.2"/>
    <n v="0.2"/>
    <n v="1"/>
    <n v="22"/>
    <n v="132"/>
    <n v="660"/>
    <n v="44"/>
    <n v="50"/>
    <n v="0.88"/>
    <n v="1"/>
    <n v="0"/>
  </r>
  <r>
    <x v="0"/>
    <x v="7"/>
    <x v="7"/>
    <s v="ETHN-236"/>
    <x v="1"/>
    <x v="26"/>
    <n v="0"/>
    <n v="0"/>
    <n v="0"/>
    <n v="0"/>
    <n v="2"/>
    <n v="0"/>
    <n v="135"/>
    <n v="0"/>
    <n v="45"/>
    <n v="45"/>
    <n v="1"/>
    <n v="1"/>
    <n v="2"/>
  </r>
  <r>
    <x v="0"/>
    <x v="7"/>
    <x v="7"/>
    <s v="ETHN-238"/>
    <x v="1"/>
    <x v="0"/>
    <n v="0"/>
    <n v="0"/>
    <n v="0.2"/>
    <n v="0.2"/>
    <n v="1.7"/>
    <n v="18"/>
    <n v="108"/>
    <n v="540"/>
    <n v="36"/>
    <n v="45"/>
    <n v="0.8"/>
    <n v="1"/>
    <n v="0"/>
  </r>
  <r>
    <x v="0"/>
    <x v="8"/>
    <x v="8"/>
    <s v="HIST-100"/>
    <x v="1"/>
    <x v="18"/>
    <n v="0"/>
    <n v="0.2"/>
    <n v="0.4"/>
    <n v="0.4"/>
    <n v="9.3434279999999994"/>
    <n v="15.57"/>
    <n v="280.3"/>
    <n v="467.17"/>
    <n v="93"/>
    <n v="146"/>
    <n v="0.63700000000000001"/>
    <n v="3"/>
    <n v="0"/>
  </r>
  <r>
    <x v="0"/>
    <x v="8"/>
    <x v="8"/>
    <s v="HIST-101"/>
    <x v="1"/>
    <x v="0"/>
    <n v="0.2"/>
    <n v="0"/>
    <n v="0"/>
    <n v="0"/>
    <n v="2.2000000000000002"/>
    <n v="11"/>
    <n v="66"/>
    <n v="330"/>
    <n v="22"/>
    <n v="50"/>
    <n v="0.44"/>
    <n v="1"/>
    <n v="2"/>
  </r>
  <r>
    <x v="0"/>
    <x v="8"/>
    <x v="8"/>
    <s v="HIST-106"/>
    <x v="1"/>
    <x v="0"/>
    <n v="0.2"/>
    <n v="0"/>
    <n v="0"/>
    <n v="0"/>
    <n v="2.6"/>
    <n v="13"/>
    <n v="78"/>
    <n v="390"/>
    <n v="26"/>
    <n v="50"/>
    <n v="0.52"/>
    <n v="1"/>
    <n v="0"/>
  </r>
  <r>
    <x v="0"/>
    <x v="8"/>
    <x v="8"/>
    <s v="HIST-108"/>
    <x v="1"/>
    <x v="31"/>
    <n v="0.2"/>
    <n v="0.2"/>
    <n v="0.6"/>
    <n v="0.6"/>
    <n v="16.061523000000001"/>
    <n v="16.059999999999999"/>
    <n v="481.85"/>
    <n v="481.85"/>
    <n v="160"/>
    <n v="234"/>
    <n v="0.68379999999999996"/>
    <n v="5"/>
    <n v="2"/>
  </r>
  <r>
    <x v="0"/>
    <x v="8"/>
    <x v="8"/>
    <s v="HIST-109"/>
    <x v="1"/>
    <x v="4"/>
    <n v="0.4"/>
    <n v="0"/>
    <n v="0.4"/>
    <n v="0.4"/>
    <n v="13.779979000000001"/>
    <n v="17.22"/>
    <n v="413.4"/>
    <n v="516.75"/>
    <n v="142"/>
    <n v="163"/>
    <n v="0.87119999999999997"/>
    <n v="4"/>
    <n v="4"/>
  </r>
  <r>
    <x v="0"/>
    <x v="9"/>
    <x v="9"/>
    <s v="HUM-110"/>
    <x v="1"/>
    <x v="18"/>
    <n v="0.2"/>
    <n v="0"/>
    <n v="0.4"/>
    <n v="0.4"/>
    <n v="14.6"/>
    <n v="24.33"/>
    <n v="438"/>
    <n v="730"/>
    <n v="146"/>
    <n v="150"/>
    <n v="0.97330000000000005"/>
    <n v="3"/>
    <n v="14"/>
  </r>
  <r>
    <x v="0"/>
    <x v="9"/>
    <x v="9"/>
    <s v="HUM-155"/>
    <x v="1"/>
    <x v="0"/>
    <n v="0"/>
    <n v="0"/>
    <n v="0.2"/>
    <n v="0.2"/>
    <n v="3.4"/>
    <n v="17"/>
    <n v="102"/>
    <n v="510"/>
    <n v="34"/>
    <n v="50"/>
    <n v="0.68"/>
    <n v="1"/>
    <n v="0"/>
  </r>
  <r>
    <x v="0"/>
    <x v="10"/>
    <x v="10"/>
    <s v="KUMY-116"/>
    <x v="1"/>
    <x v="0"/>
    <n v="0.1706"/>
    <n v="2.9399999999999999E-2"/>
    <n v="0"/>
    <n v="0"/>
    <n v="0.93257100000000004"/>
    <n v="8.2899999999999991"/>
    <n v="49.74"/>
    <n v="248.69"/>
    <n v="16"/>
    <n v="46"/>
    <n v="0.3478"/>
    <n v="1"/>
    <n v="0"/>
  </r>
  <r>
    <x v="0"/>
    <x v="10"/>
    <x v="10"/>
    <s v="KUMY-120"/>
    <x v="1"/>
    <x v="11"/>
    <n v="0"/>
    <n v="0"/>
    <n v="0.26669999999999999"/>
    <n v="0.26669999999999999"/>
    <n v="1.3333330000000001"/>
    <n v="5"/>
    <n v="40"/>
    <n v="149.97999999999999"/>
    <n v="10"/>
    <n v="30"/>
    <n v="0.33329999999999999"/>
    <n v="1"/>
    <n v="0"/>
  </r>
  <r>
    <x v="0"/>
    <x v="10"/>
    <x v="10"/>
    <s v="KUMY-121"/>
    <x v="1"/>
    <x v="11"/>
    <n v="0.2281"/>
    <n v="0"/>
    <n v="3.8600000000000002E-2"/>
    <n v="3.8599999999999898E-2"/>
    <n v="1.1999997"/>
    <n v="6"/>
    <n v="48"/>
    <n v="179.98"/>
    <n v="12"/>
    <n v="30"/>
    <n v="0.4"/>
    <n v="1"/>
    <n v="0"/>
  </r>
  <r>
    <x v="0"/>
    <x v="10"/>
    <x v="10"/>
    <s v="KUMY-129"/>
    <x v="1"/>
    <x v="0"/>
    <n v="0.16669999999999999"/>
    <n v="3.3300000000000003E-2"/>
    <n v="0"/>
    <n v="0"/>
    <n v="2"/>
    <n v="13"/>
    <n v="78"/>
    <n v="390"/>
    <n v="26"/>
    <n v="50"/>
    <n v="0.52"/>
    <n v="1"/>
    <n v="0"/>
  </r>
  <r>
    <x v="0"/>
    <x v="10"/>
    <x v="10"/>
    <s v="KUMY-134"/>
    <x v="1"/>
    <x v="0"/>
    <n v="0.2"/>
    <n v="0"/>
    <n v="0"/>
    <n v="0"/>
    <n v="2.3832369999999998"/>
    <n v="18.649999999999999"/>
    <n v="111.91"/>
    <n v="559.54"/>
    <n v="36"/>
    <n v="32"/>
    <n v="1.125"/>
    <n v="1"/>
    <n v="0"/>
  </r>
  <r>
    <x v="0"/>
    <x v="10"/>
    <x v="10"/>
    <s v="KUMY-135"/>
    <x v="1"/>
    <x v="0"/>
    <n v="0.2"/>
    <n v="0"/>
    <n v="0"/>
    <n v="0"/>
    <n v="1.6"/>
    <n v="12.5"/>
    <n v="75"/>
    <n v="375"/>
    <n v="25"/>
    <n v="32"/>
    <n v="0.78129999999999999"/>
    <n v="1"/>
    <n v="0"/>
  </r>
  <r>
    <x v="0"/>
    <x v="11"/>
    <x v="11"/>
    <s v="MUS-001"/>
    <x v="1"/>
    <x v="11"/>
    <n v="0"/>
    <n v="0"/>
    <n v="0.26669999999999999"/>
    <n v="0.26669999999999999"/>
    <n v="1.5999996000000001"/>
    <n v="6"/>
    <n v="48"/>
    <n v="179.98"/>
    <n v="12"/>
    <n v="32"/>
    <n v="0.375"/>
    <n v="1"/>
    <n v="0"/>
  </r>
  <r>
    <x v="0"/>
    <x v="11"/>
    <x v="11"/>
    <s v="MUS-090"/>
    <x v="1"/>
    <x v="21"/>
    <n v="0"/>
    <n v="0"/>
    <n v="8.8200000000000001E-2"/>
    <n v="8.8200000000000001E-2"/>
    <n v="0.108571428"/>
    <n v="8.74"/>
    <n v="23.14"/>
    <n v="262.31"/>
    <n v="23"/>
    <n v="50"/>
    <n v="0.46"/>
    <n v="1"/>
    <n v="0"/>
  </r>
  <r>
    <x v="0"/>
    <x v="11"/>
    <x v="11"/>
    <s v="MUS-106"/>
    <x v="1"/>
    <x v="22"/>
    <n v="0.16200000000000001"/>
    <n v="0.20469999999999999"/>
    <n v="0"/>
    <n v="0"/>
    <n v="1.2"/>
    <n v="3.27"/>
    <n v="36"/>
    <n v="98.17"/>
    <n v="6"/>
    <n v="32"/>
    <n v="0.1875"/>
    <n v="1"/>
    <n v="0"/>
  </r>
  <r>
    <x v="0"/>
    <x v="11"/>
    <x v="11"/>
    <s v="MUS-108"/>
    <x v="1"/>
    <x v="23"/>
    <n v="0.29170000000000001"/>
    <n v="0"/>
    <n v="0"/>
    <n v="0"/>
    <n v="1.0685709999999999"/>
    <n v="7.32"/>
    <n v="64.069999999999993"/>
    <n v="219.66"/>
    <n v="21"/>
    <n v="44"/>
    <n v="0.4773"/>
    <n v="1"/>
    <n v="0"/>
  </r>
  <r>
    <x v="0"/>
    <x v="11"/>
    <x v="11"/>
    <s v="MUS-110"/>
    <x v="1"/>
    <x v="4"/>
    <n v="0.2"/>
    <n v="0"/>
    <n v="0.8"/>
    <n v="0.8"/>
    <n v="12.650665999999999"/>
    <n v="12.65"/>
    <n v="379.52"/>
    <n v="379.52"/>
    <n v="126"/>
    <n v="244"/>
    <n v="0.51639999999999997"/>
    <n v="5"/>
    <n v="3"/>
  </r>
  <r>
    <x v="0"/>
    <x v="11"/>
    <x v="11"/>
    <s v="MUS-111"/>
    <x v="1"/>
    <x v="5"/>
    <n v="0.4"/>
    <n v="0"/>
    <n v="0"/>
    <n v="0"/>
    <n v="6.4"/>
    <n v="16"/>
    <n v="192"/>
    <n v="480"/>
    <n v="64"/>
    <n v="100"/>
    <n v="0.64"/>
    <n v="2"/>
    <n v="3"/>
  </r>
  <r>
    <x v="0"/>
    <x v="11"/>
    <x v="11"/>
    <s v="MUS-115"/>
    <x v="1"/>
    <x v="18"/>
    <n v="0"/>
    <n v="0"/>
    <n v="0.6"/>
    <n v="0.6"/>
    <n v="13"/>
    <n v="21.67"/>
    <n v="390"/>
    <n v="650"/>
    <n v="130"/>
    <n v="150"/>
    <n v="0.86670000000000003"/>
    <n v="3"/>
    <n v="12"/>
  </r>
  <r>
    <x v="0"/>
    <x v="11"/>
    <x v="11"/>
    <s v="MUS-116"/>
    <x v="1"/>
    <x v="5"/>
    <n v="0"/>
    <n v="0"/>
    <n v="0.4"/>
    <n v="0.4"/>
    <n v="8.8999999999999897"/>
    <n v="22.25"/>
    <n v="267"/>
    <n v="667.5"/>
    <n v="89"/>
    <n v="100"/>
    <n v="0.89"/>
    <n v="2"/>
    <n v="5"/>
  </r>
  <r>
    <x v="0"/>
    <x v="11"/>
    <x v="11"/>
    <s v="MUS-119"/>
    <x v="1"/>
    <x v="46"/>
    <n v="0"/>
    <n v="7.6300000000000007E-2"/>
    <n v="0"/>
    <n v="0"/>
    <n v="6.6666600000000006E-2"/>
    <n v="8.3000000000000007"/>
    <n v="19"/>
    <n v="249.02"/>
    <n v="7"/>
    <n v="20"/>
    <n v="0.35"/>
    <n v="1"/>
    <n v="0"/>
  </r>
  <r>
    <x v="0"/>
    <x v="11"/>
    <x v="11"/>
    <s v="MUS-120"/>
    <x v="1"/>
    <x v="47"/>
    <n v="0.30980000000000002"/>
    <n v="0"/>
    <n v="0"/>
    <n v="0"/>
    <n v="3.0276184000000002"/>
    <n v="9.77"/>
    <n v="90.83"/>
    <n v="293.18"/>
    <n v="17"/>
    <n v="24"/>
    <n v="0.70830000000000004"/>
    <n v="1"/>
    <n v="0"/>
  </r>
  <r>
    <x v="0"/>
    <x v="11"/>
    <x v="11"/>
    <s v="MUS-121"/>
    <x v="1"/>
    <x v="25"/>
    <n v="0"/>
    <n v="0"/>
    <n v="0.17649999999999999"/>
    <n v="0.17649999999999999"/>
    <n v="0.23666666280000001"/>
    <n v="6.86"/>
    <n v="36.33"/>
    <n v="205.81"/>
    <n v="15"/>
    <n v="24"/>
    <n v="0.625"/>
    <n v="1"/>
    <n v="0"/>
  </r>
  <r>
    <x v="0"/>
    <x v="11"/>
    <x v="11"/>
    <s v="MUS-123"/>
    <x v="1"/>
    <x v="5"/>
    <n v="0"/>
    <n v="0"/>
    <n v="0.4"/>
    <n v="0.4"/>
    <n v="7.2371239999999997"/>
    <n v="18.09"/>
    <n v="217.11"/>
    <n v="542.78"/>
    <n v="73"/>
    <n v="100"/>
    <n v="0.73"/>
    <n v="2"/>
    <n v="0"/>
  </r>
  <r>
    <x v="0"/>
    <x v="11"/>
    <x v="11"/>
    <s v="MUS-126"/>
    <x v="1"/>
    <x v="27"/>
    <n v="0"/>
    <n v="0"/>
    <n v="0.1333"/>
    <n v="0.1333"/>
    <n v="1.8619025"/>
    <n v="13.97"/>
    <n v="55.86"/>
    <n v="419.03"/>
    <n v="25"/>
    <n v="44"/>
    <n v="0.56820000000000004"/>
    <n v="1"/>
    <n v="0"/>
  </r>
  <r>
    <x v="0"/>
    <x v="11"/>
    <x v="11"/>
    <s v="MUS-132"/>
    <x v="1"/>
    <x v="0"/>
    <n v="0"/>
    <n v="0"/>
    <n v="0.2"/>
    <n v="0.2"/>
    <n v="1.0361899999999999"/>
    <n v="5.18"/>
    <n v="31.09"/>
    <n v="155.43"/>
    <n v="10"/>
    <n v="24"/>
    <n v="0.41670000000000001"/>
    <n v="1"/>
    <n v="0"/>
  </r>
  <r>
    <x v="0"/>
    <x v="11"/>
    <x v="11"/>
    <s v="MUS-133"/>
    <x v="1"/>
    <x v="0"/>
    <n v="0"/>
    <n v="0"/>
    <n v="0.2"/>
    <n v="0.2"/>
    <n v="1.243428"/>
    <n v="9.84"/>
    <n v="59.06"/>
    <n v="295.31"/>
    <n v="19"/>
    <n v="24"/>
    <n v="0.79169999999999996"/>
    <n v="1"/>
    <n v="0"/>
  </r>
  <r>
    <x v="0"/>
    <x v="11"/>
    <x v="11"/>
    <s v="MUS-152"/>
    <x v="1"/>
    <x v="23"/>
    <n v="0.29170000000000001"/>
    <n v="0"/>
    <n v="0"/>
    <n v="0"/>
    <n v="0.53428549999999997"/>
    <n v="8.16"/>
    <n v="71.430000000000007"/>
    <n v="244.89"/>
    <n v="22"/>
    <n v="50"/>
    <n v="0.44"/>
    <n v="1"/>
    <n v="0"/>
  </r>
  <r>
    <x v="0"/>
    <x v="11"/>
    <x v="11"/>
    <s v="MUS-158"/>
    <x v="1"/>
    <x v="23"/>
    <n v="0"/>
    <n v="0"/>
    <n v="0.29170000000000001"/>
    <n v="0.29170000000000001"/>
    <n v="0.21371419999999999"/>
    <n v="4.83"/>
    <n v="42.25"/>
    <n v="144.83000000000001"/>
    <n v="16"/>
    <n v="44"/>
    <n v="0.36359999999999998"/>
    <n v="1"/>
    <n v="0"/>
  </r>
  <r>
    <x v="0"/>
    <x v="11"/>
    <x v="11"/>
    <s v="MUS-161"/>
    <x v="1"/>
    <x v="24"/>
    <n v="0"/>
    <n v="2.18E-2"/>
    <n v="0"/>
    <n v="0"/>
    <n v="6.6666600000000006E-2"/>
    <n v="3.06"/>
    <n v="2"/>
    <n v="91.74"/>
    <n v="2"/>
    <n v="20"/>
    <n v="0.1"/>
    <n v="1"/>
    <n v="0"/>
  </r>
  <r>
    <x v="0"/>
    <x v="12"/>
    <x v="12"/>
    <s v="PHIL-110"/>
    <x v="1"/>
    <x v="4"/>
    <n v="0.4"/>
    <n v="0"/>
    <n v="0.4"/>
    <n v="0.4"/>
    <n v="12.639809"/>
    <n v="15.8"/>
    <n v="379.19"/>
    <n v="473.99"/>
    <n v="126"/>
    <n v="189"/>
    <n v="0.66669999999999996"/>
    <n v="4"/>
    <n v="8"/>
  </r>
  <r>
    <x v="0"/>
    <x v="12"/>
    <x v="12"/>
    <s v="PHIL-115"/>
    <x v="1"/>
    <x v="0"/>
    <n v="0.2"/>
    <n v="0"/>
    <n v="0"/>
    <n v="0"/>
    <n v="3.8"/>
    <n v="19"/>
    <n v="114"/>
    <n v="570"/>
    <n v="38"/>
    <n v="50"/>
    <n v="0.76"/>
    <n v="1"/>
    <n v="0"/>
  </r>
  <r>
    <x v="0"/>
    <x v="12"/>
    <x v="12"/>
    <s v="PHIL-125"/>
    <x v="1"/>
    <x v="5"/>
    <n v="0"/>
    <n v="0"/>
    <n v="0.4"/>
    <n v="0.4"/>
    <n v="8.6999999999999993"/>
    <n v="21.75"/>
    <n v="261"/>
    <n v="652.5"/>
    <n v="87"/>
    <n v="100"/>
    <n v="0.87"/>
    <n v="2"/>
    <n v="2"/>
  </r>
  <r>
    <x v="0"/>
    <x v="12"/>
    <x v="12"/>
    <s v="PHIL-130"/>
    <x v="1"/>
    <x v="0"/>
    <n v="0.2"/>
    <n v="0"/>
    <n v="0"/>
    <n v="0"/>
    <n v="3.6"/>
    <n v="18"/>
    <n v="108"/>
    <n v="540"/>
    <n v="36"/>
    <n v="50"/>
    <n v="0.72"/>
    <n v="1"/>
    <n v="0"/>
  </r>
  <r>
    <x v="0"/>
    <x v="12"/>
    <x v="12"/>
    <s v="PHIL-140"/>
    <x v="1"/>
    <x v="0"/>
    <n v="0.2"/>
    <n v="0"/>
    <n v="0"/>
    <n v="0"/>
    <n v="2.6"/>
    <n v="13"/>
    <n v="78"/>
    <n v="390"/>
    <n v="26"/>
    <n v="50"/>
    <n v="0.52"/>
    <n v="1"/>
    <n v="0"/>
  </r>
  <r>
    <x v="0"/>
    <x v="13"/>
    <x v="13"/>
    <s v="POSC-121"/>
    <x v="1"/>
    <x v="18"/>
    <n v="0.4"/>
    <n v="0"/>
    <n v="0.2"/>
    <n v="0.2"/>
    <n v="10.373321000000001"/>
    <n v="17.29"/>
    <n v="311.2"/>
    <n v="518.66999999999996"/>
    <n v="103"/>
    <n v="159"/>
    <n v="0.64780000000000004"/>
    <n v="3"/>
    <n v="12"/>
  </r>
  <r>
    <x v="0"/>
    <x v="13"/>
    <x v="13"/>
    <s v="POSC-124"/>
    <x v="1"/>
    <x v="0"/>
    <n v="0.2"/>
    <n v="0"/>
    <n v="0"/>
    <n v="0"/>
    <n v="2.8"/>
    <n v="14"/>
    <n v="84"/>
    <n v="420"/>
    <n v="28"/>
    <n v="50"/>
    <n v="0.56000000000000005"/>
    <n v="1"/>
    <n v="0"/>
  </r>
  <r>
    <x v="0"/>
    <x v="13"/>
    <x v="13"/>
    <s v="POSC-170"/>
    <x v="1"/>
    <x v="0"/>
    <n v="0.2"/>
    <n v="0"/>
    <n v="0"/>
    <n v="0"/>
    <n v="1.8"/>
    <n v="9"/>
    <n v="54"/>
    <n v="270"/>
    <n v="18"/>
    <n v="50"/>
    <n v="0.36"/>
    <n v="1"/>
    <n v="0"/>
  </r>
  <r>
    <x v="0"/>
    <x v="14"/>
    <x v="14"/>
    <s v="PSY-120"/>
    <x v="1"/>
    <x v="29"/>
    <n v="0.2"/>
    <n v="0.6"/>
    <n v="0.8"/>
    <n v="0.8"/>
    <n v="33.546092000000002"/>
    <n v="20.97"/>
    <n v="1006.38"/>
    <n v="628.99"/>
    <n v="333"/>
    <n v="421"/>
    <n v="0.79100000000000004"/>
    <n v="8"/>
    <n v="11"/>
  </r>
  <r>
    <x v="0"/>
    <x v="14"/>
    <x v="14"/>
    <s v="PSY-125"/>
    <x v="1"/>
    <x v="0"/>
    <n v="0.2"/>
    <n v="0"/>
    <n v="0"/>
    <n v="0"/>
    <n v="1.9"/>
    <n v="9.5"/>
    <n v="57"/>
    <n v="285"/>
    <n v="19"/>
    <n v="50"/>
    <n v="0.38"/>
    <n v="1"/>
    <n v="0"/>
  </r>
  <r>
    <x v="0"/>
    <x v="14"/>
    <x v="14"/>
    <s v="PSY-138"/>
    <x v="1"/>
    <x v="0"/>
    <n v="0.2"/>
    <n v="0"/>
    <n v="0"/>
    <n v="0"/>
    <n v="3.9"/>
    <n v="21.5"/>
    <n v="129"/>
    <n v="645"/>
    <n v="43"/>
    <n v="50"/>
    <n v="0.86"/>
    <n v="1"/>
    <n v="1"/>
  </r>
  <r>
    <x v="0"/>
    <x v="14"/>
    <x v="14"/>
    <s v="PSY-140"/>
    <x v="1"/>
    <x v="0"/>
    <n v="0"/>
    <n v="0"/>
    <n v="0.2"/>
    <n v="0.2"/>
    <n v="4.8"/>
    <n v="24"/>
    <n v="144"/>
    <n v="720"/>
    <n v="48"/>
    <n v="50"/>
    <n v="0.96"/>
    <n v="1"/>
    <n v="0"/>
  </r>
  <r>
    <x v="0"/>
    <x v="14"/>
    <x v="14"/>
    <s v="PSY-150"/>
    <x v="1"/>
    <x v="0"/>
    <n v="0"/>
    <n v="0"/>
    <n v="0.2"/>
    <n v="0.2"/>
    <n v="4.8"/>
    <n v="24"/>
    <n v="144"/>
    <n v="720"/>
    <n v="48"/>
    <n v="50"/>
    <n v="0.96"/>
    <n v="1"/>
    <n v="0"/>
  </r>
  <r>
    <x v="0"/>
    <x v="14"/>
    <x v="14"/>
    <s v="PSY-170"/>
    <x v="1"/>
    <x v="0"/>
    <n v="0"/>
    <n v="0"/>
    <n v="0.2"/>
    <n v="0.2"/>
    <n v="3.9"/>
    <n v="19.5"/>
    <n v="117"/>
    <n v="585"/>
    <n v="39"/>
    <n v="50"/>
    <n v="0.78"/>
    <n v="1"/>
    <n v="0"/>
  </r>
  <r>
    <x v="0"/>
    <x v="14"/>
    <x v="14"/>
    <s v="PSY-201"/>
    <x v="1"/>
    <x v="38"/>
    <n v="6.6699999999999995E-2"/>
    <n v="0"/>
    <n v="0"/>
    <n v="0"/>
    <n v="0.79999920000000002"/>
    <n v="11.99"/>
    <n v="24"/>
    <n v="359.82"/>
    <n v="24"/>
    <n v="50"/>
    <n v="0.48"/>
    <n v="1"/>
    <n v="0"/>
  </r>
  <r>
    <x v="0"/>
    <x v="14"/>
    <x v="14"/>
    <s v="PSY-205"/>
    <x v="1"/>
    <x v="30"/>
    <n v="0.32150000000000001"/>
    <n v="0"/>
    <n v="0"/>
    <n v="0"/>
    <n v="4.1666650000000001"/>
    <n v="12.96"/>
    <n v="125"/>
    <n v="388.8"/>
    <n v="25"/>
    <n v="32"/>
    <n v="0.78129999999999999"/>
    <n v="1"/>
    <n v="0"/>
  </r>
  <r>
    <x v="0"/>
    <x v="14"/>
    <x v="14"/>
    <s v="PSY-211"/>
    <x v="1"/>
    <x v="0"/>
    <n v="0.2"/>
    <n v="0"/>
    <n v="0"/>
    <n v="0"/>
    <n v="2.2796180000000001"/>
    <n v="11.4"/>
    <n v="68.39"/>
    <n v="341.94"/>
    <n v="22"/>
    <n v="46"/>
    <n v="0.4783"/>
    <n v="1"/>
    <n v="0"/>
  </r>
  <r>
    <x v="0"/>
    <x v="14"/>
    <x v="14"/>
    <s v="PSY-215"/>
    <x v="1"/>
    <x v="30"/>
    <n v="0.32150000000000001"/>
    <n v="0"/>
    <n v="0"/>
    <n v="0"/>
    <n v="6.1199985000000003"/>
    <n v="19.04"/>
    <n v="183.6"/>
    <n v="571.07000000000005"/>
    <n v="35"/>
    <n v="32"/>
    <n v="1.0938000000000001"/>
    <n v="1"/>
    <n v="0"/>
  </r>
  <r>
    <x v="0"/>
    <x v="15"/>
    <x v="15"/>
    <s v="RELG-120"/>
    <x v="1"/>
    <x v="0"/>
    <n v="0"/>
    <n v="0"/>
    <n v="0.2"/>
    <n v="0.2"/>
    <n v="3.4"/>
    <n v="17"/>
    <n v="102"/>
    <n v="510"/>
    <n v="34"/>
    <n v="50"/>
    <n v="0.68"/>
    <n v="1"/>
    <n v="2"/>
  </r>
  <r>
    <x v="0"/>
    <x v="16"/>
    <x v="16"/>
    <s v="SOC-120"/>
    <x v="1"/>
    <x v="4"/>
    <n v="0.6"/>
    <n v="0"/>
    <n v="0.2"/>
    <n v="0.2"/>
    <n v="12.541141"/>
    <n v="15.68"/>
    <n v="376.23"/>
    <n v="470.29"/>
    <n v="124"/>
    <n v="189"/>
    <n v="0.65610000000000002"/>
    <n v="4"/>
    <n v="4"/>
  </r>
  <r>
    <x v="0"/>
    <x v="16"/>
    <x v="16"/>
    <s v="SOC-125"/>
    <x v="1"/>
    <x v="0"/>
    <n v="0"/>
    <n v="0"/>
    <n v="0.2"/>
    <n v="0.2"/>
    <n v="2.9"/>
    <n v="14.5"/>
    <n v="87"/>
    <n v="435"/>
    <n v="29"/>
    <n v="50"/>
    <n v="0.57999999999999996"/>
    <n v="1"/>
    <n v="3"/>
  </r>
  <r>
    <x v="0"/>
    <x v="16"/>
    <x v="16"/>
    <s v="SOC-130"/>
    <x v="1"/>
    <x v="0"/>
    <n v="0.2"/>
    <n v="0"/>
    <n v="0"/>
    <n v="0"/>
    <n v="1.3470470000000001"/>
    <n v="6.74"/>
    <n v="40.409999999999997"/>
    <n v="202.06"/>
    <n v="13"/>
    <n v="32"/>
    <n v="0.40629999999999999"/>
    <n v="1"/>
    <n v="0"/>
  </r>
  <r>
    <x v="0"/>
    <x v="17"/>
    <x v="17"/>
    <s v="SPAN-120"/>
    <x v="1"/>
    <x v="34"/>
    <n v="0.99990000000000001"/>
    <n v="0"/>
    <n v="1.3331999999999999"/>
    <n v="1.3331999999999999"/>
    <n v="28.018656400000001"/>
    <n v="12.01"/>
    <n v="840.56"/>
    <n v="360.28"/>
    <n v="166"/>
    <n v="210"/>
    <n v="0.79049999999999998"/>
    <n v="7"/>
    <n v="19"/>
  </r>
  <r>
    <x v="0"/>
    <x v="17"/>
    <x v="17"/>
    <s v="SPAN-121"/>
    <x v="1"/>
    <x v="33"/>
    <n v="0"/>
    <n v="0"/>
    <n v="0.99990000000000001"/>
    <n v="0.99990000000000001"/>
    <n v="11.4999954"/>
    <n v="11.5"/>
    <n v="345"/>
    <n v="345.03"/>
    <n v="69"/>
    <n v="90"/>
    <n v="0.76670000000000005"/>
    <n v="3"/>
    <n v="5"/>
  </r>
  <r>
    <x v="0"/>
    <x v="17"/>
    <x v="17"/>
    <s v="SPAN-220"/>
    <x v="1"/>
    <x v="32"/>
    <n v="0.33329999999999999"/>
    <n v="0"/>
    <n v="0.33329999999999999"/>
    <n v="0.33329999999999999"/>
    <n v="9.8611187999999999"/>
    <n v="14.79"/>
    <n v="295.83"/>
    <n v="443.79"/>
    <n v="60"/>
    <n v="60"/>
    <n v="1"/>
    <n v="2"/>
    <n v="3"/>
  </r>
  <r>
    <x v="0"/>
    <x v="17"/>
    <x v="17"/>
    <s v="SPAN-221"/>
    <x v="1"/>
    <x v="3"/>
    <n v="0"/>
    <n v="0"/>
    <n v="0.33329999999999999"/>
    <n v="0.33329999999999999"/>
    <n v="2.1666658000000001"/>
    <n v="6.5"/>
    <n v="65"/>
    <n v="195.02"/>
    <n v="13"/>
    <n v="25"/>
    <n v="0.52"/>
    <n v="1"/>
    <n v="0"/>
  </r>
  <r>
    <x v="0"/>
    <x v="17"/>
    <x v="17"/>
    <s v="SPAN-250"/>
    <x v="1"/>
    <x v="0"/>
    <n v="0"/>
    <n v="0"/>
    <n v="0.2"/>
    <n v="0.2"/>
    <n v="1.2"/>
    <n v="10"/>
    <n v="60"/>
    <n v="300"/>
    <n v="20"/>
    <n v="20"/>
    <n v="1"/>
    <n v="1"/>
    <n v="0"/>
  </r>
  <r>
    <x v="0"/>
    <x v="18"/>
    <x v="18"/>
    <s v="SW-110"/>
    <x v="1"/>
    <x v="5"/>
    <n v="0"/>
    <n v="0"/>
    <n v="0.4"/>
    <n v="0.4"/>
    <n v="8.6"/>
    <n v="21.5"/>
    <n v="258"/>
    <n v="645"/>
    <n v="86"/>
    <n v="100"/>
    <n v="0.86"/>
    <n v="2"/>
    <n v="4"/>
  </r>
  <r>
    <x v="0"/>
    <x v="18"/>
    <x v="18"/>
    <s v="SW-120"/>
    <x v="1"/>
    <x v="5"/>
    <n v="0"/>
    <n v="0"/>
    <n v="0.4"/>
    <n v="0.4"/>
    <n v="9"/>
    <n v="22.5"/>
    <n v="270"/>
    <n v="675"/>
    <n v="90"/>
    <n v="100"/>
    <n v="0.9"/>
    <n v="2"/>
    <n v="0"/>
  </r>
  <r>
    <x v="0"/>
    <x v="1"/>
    <x v="1"/>
    <s v="ARBC-120"/>
    <x v="2"/>
    <x v="3"/>
    <n v="0"/>
    <n v="0"/>
    <n v="0.33329999999999999"/>
    <n v="0.33329999999999999"/>
    <n v="2.4999989999999999"/>
    <n v="7.5"/>
    <n v="75"/>
    <n v="225.02"/>
    <n v="15"/>
    <n v="30"/>
    <n v="0.5"/>
    <n v="1"/>
    <n v="0"/>
  </r>
  <r>
    <x v="0"/>
    <x v="2"/>
    <x v="2"/>
    <s v="ART-100"/>
    <x v="2"/>
    <x v="4"/>
    <n v="0"/>
    <n v="0"/>
    <n v="0.8"/>
    <n v="0.8"/>
    <n v="18.5"/>
    <n v="23.13"/>
    <n v="555"/>
    <n v="693.75"/>
    <n v="185"/>
    <n v="209"/>
    <n v="0.88519999999999999"/>
    <n v="4"/>
    <n v="19"/>
  </r>
  <r>
    <x v="0"/>
    <x v="2"/>
    <x v="2"/>
    <s v="ART-120"/>
    <x v="2"/>
    <x v="8"/>
    <n v="0"/>
    <n v="0"/>
    <n v="0.36859999999999998"/>
    <n v="0.36859999999999998"/>
    <n v="4.1485620000000001"/>
    <n v="11.25"/>
    <n v="124.46"/>
    <n v="337.65"/>
    <n v="22"/>
    <n v="25"/>
    <n v="0.88"/>
    <n v="1"/>
    <n v="0"/>
  </r>
  <r>
    <x v="0"/>
    <x v="3"/>
    <x v="3"/>
    <s v="ASL-120"/>
    <x v="2"/>
    <x v="36"/>
    <n v="0"/>
    <n v="0"/>
    <n v="1.0668"/>
    <n v="1.0668"/>
    <n v="16.3999959"/>
    <n v="15.37"/>
    <n v="492"/>
    <n v="461.19"/>
    <n v="123"/>
    <n v="120"/>
    <n v="1.0249999999999999"/>
    <n v="4"/>
    <n v="21"/>
  </r>
  <r>
    <x v="0"/>
    <x v="4"/>
    <x v="4"/>
    <s v="COMM-110"/>
    <x v="2"/>
    <x v="0"/>
    <n v="0"/>
    <n v="0"/>
    <n v="0.2"/>
    <n v="0.2"/>
    <n v="3"/>
    <n v="15"/>
    <n v="90"/>
    <n v="450"/>
    <n v="30"/>
    <n v="30"/>
    <n v="1"/>
    <n v="1"/>
    <n v="5"/>
  </r>
  <r>
    <x v="0"/>
    <x v="4"/>
    <x v="4"/>
    <s v="COMM-120"/>
    <x v="2"/>
    <x v="6"/>
    <n v="0"/>
    <n v="0"/>
    <n v="1.2"/>
    <n v="1.2"/>
    <n v="18"/>
    <n v="15"/>
    <n v="540"/>
    <n v="450"/>
    <n v="180"/>
    <n v="180"/>
    <n v="1"/>
    <n v="6"/>
    <n v="38"/>
  </r>
  <r>
    <x v="0"/>
    <x v="4"/>
    <x v="4"/>
    <s v="COMM-122"/>
    <x v="2"/>
    <x v="0"/>
    <n v="0"/>
    <n v="0"/>
    <n v="0.2"/>
    <n v="0.2"/>
    <n v="3.2"/>
    <n v="16"/>
    <n v="96"/>
    <n v="480"/>
    <n v="32"/>
    <n v="30"/>
    <n v="1.0667"/>
    <n v="1"/>
    <n v="1"/>
  </r>
  <r>
    <x v="0"/>
    <x v="5"/>
    <x v="5"/>
    <s v="ENGL-020"/>
    <x v="2"/>
    <x v="48"/>
    <n v="0"/>
    <n v="0"/>
    <n v="0.13339999999999999"/>
    <n v="0.13339999999999999"/>
    <n v="2.1999977999999998"/>
    <n v="16.489999999999998"/>
    <n v="66"/>
    <n v="494.75"/>
    <n v="66"/>
    <n v="70"/>
    <n v="0.94289999999999996"/>
    <n v="2"/>
    <n v="0"/>
  </r>
  <r>
    <x v="0"/>
    <x v="5"/>
    <x v="5"/>
    <s v="ENGL-120"/>
    <x v="2"/>
    <x v="6"/>
    <n v="0"/>
    <n v="0"/>
    <n v="1.2"/>
    <n v="1.2"/>
    <n v="17.199999995700001"/>
    <n v="14.33"/>
    <n v="516"/>
    <n v="430"/>
    <n v="129"/>
    <n v="140"/>
    <n v="0.9214"/>
    <n v="4"/>
    <n v="3"/>
  </r>
  <r>
    <x v="0"/>
    <x v="5"/>
    <x v="5"/>
    <s v="ENGL-124"/>
    <x v="2"/>
    <x v="49"/>
    <n v="0"/>
    <n v="0"/>
    <n v="0.89999999999999902"/>
    <n v="0.89999999999999902"/>
    <n v="14.133333329799999"/>
    <n v="15.7"/>
    <n v="424"/>
    <n v="471.11"/>
    <n v="106"/>
    <n v="105"/>
    <n v="1.0095000000000001"/>
    <n v="3"/>
    <n v="9"/>
  </r>
  <r>
    <x v="0"/>
    <x v="7"/>
    <x v="7"/>
    <s v="ETHN-107"/>
    <x v="2"/>
    <x v="18"/>
    <n v="0"/>
    <n v="0"/>
    <n v="0.6"/>
    <n v="0.6"/>
    <n v="7.8"/>
    <n v="24.67"/>
    <n v="444"/>
    <n v="740"/>
    <n v="148"/>
    <n v="159"/>
    <n v="0.93079999999999996"/>
    <n v="3"/>
    <n v="18"/>
  </r>
  <r>
    <x v="0"/>
    <x v="7"/>
    <x v="7"/>
    <s v="ETHN-238"/>
    <x v="2"/>
    <x v="0"/>
    <n v="0"/>
    <n v="0"/>
    <n v="0.2"/>
    <n v="0.2"/>
    <n v="1"/>
    <n v="12"/>
    <n v="72"/>
    <n v="360"/>
    <n v="24"/>
    <n v="45"/>
    <n v="0.5333"/>
    <n v="1"/>
    <n v="0"/>
  </r>
  <r>
    <x v="0"/>
    <x v="8"/>
    <x v="8"/>
    <s v="HIST-100"/>
    <x v="2"/>
    <x v="0"/>
    <n v="0"/>
    <n v="0"/>
    <n v="0.2"/>
    <n v="0.2"/>
    <n v="4.0999999999999996"/>
    <n v="20.5"/>
    <n v="123"/>
    <n v="615"/>
    <n v="41"/>
    <n v="50"/>
    <n v="0.82"/>
    <n v="1"/>
    <n v="5"/>
  </r>
  <r>
    <x v="0"/>
    <x v="8"/>
    <x v="8"/>
    <s v="HIST-108"/>
    <x v="2"/>
    <x v="0"/>
    <n v="0"/>
    <n v="0"/>
    <n v="0.2"/>
    <n v="0.2"/>
    <n v="5"/>
    <n v="25"/>
    <n v="150"/>
    <n v="750"/>
    <n v="50"/>
    <n v="50"/>
    <n v="1"/>
    <n v="1"/>
    <n v="9"/>
  </r>
  <r>
    <x v="0"/>
    <x v="8"/>
    <x v="8"/>
    <s v="HIST-109"/>
    <x v="2"/>
    <x v="0"/>
    <n v="0"/>
    <n v="0"/>
    <n v="0.2"/>
    <n v="0.2"/>
    <n v="3.3"/>
    <n v="16.5"/>
    <n v="99"/>
    <n v="495"/>
    <n v="33"/>
    <n v="50"/>
    <n v="0.66"/>
    <n v="1"/>
    <n v="3"/>
  </r>
  <r>
    <x v="0"/>
    <x v="9"/>
    <x v="9"/>
    <s v="HUM-110"/>
    <x v="2"/>
    <x v="0"/>
    <n v="0"/>
    <n v="0"/>
    <n v="0.2"/>
    <n v="0.2"/>
    <n v="5"/>
    <n v="25"/>
    <n v="150"/>
    <n v="750"/>
    <n v="50"/>
    <n v="50"/>
    <n v="1"/>
    <n v="1"/>
    <n v="11"/>
  </r>
  <r>
    <x v="0"/>
    <x v="9"/>
    <x v="9"/>
    <s v="HUM-111"/>
    <x v="2"/>
    <x v="0"/>
    <n v="0"/>
    <n v="0"/>
    <n v="0.2"/>
    <n v="0.2"/>
    <n v="2"/>
    <n v="10"/>
    <n v="60"/>
    <n v="300"/>
    <n v="20"/>
    <n v="50"/>
    <n v="0.4"/>
    <n v="1"/>
    <n v="0"/>
  </r>
  <r>
    <x v="0"/>
    <x v="11"/>
    <x v="11"/>
    <s v="MUS-110"/>
    <x v="2"/>
    <x v="0"/>
    <n v="0"/>
    <n v="0"/>
    <n v="0.2"/>
    <n v="0.2"/>
    <n v="4.8"/>
    <n v="24"/>
    <n v="144"/>
    <n v="720"/>
    <n v="48"/>
    <n v="50"/>
    <n v="0.96"/>
    <n v="1"/>
    <n v="3"/>
  </r>
  <r>
    <x v="0"/>
    <x v="11"/>
    <x v="11"/>
    <s v="MUS-111"/>
    <x v="2"/>
    <x v="0"/>
    <n v="0"/>
    <n v="0"/>
    <n v="0.2"/>
    <n v="0.2"/>
    <n v="5"/>
    <n v="25"/>
    <n v="150"/>
    <n v="750"/>
    <n v="50"/>
    <n v="50"/>
    <n v="1"/>
    <n v="1"/>
    <n v="1"/>
  </r>
  <r>
    <x v="0"/>
    <x v="11"/>
    <x v="11"/>
    <s v="MUS-115"/>
    <x v="2"/>
    <x v="0"/>
    <n v="0"/>
    <n v="0"/>
    <n v="0.2"/>
    <n v="0.2"/>
    <n v="5"/>
    <n v="25"/>
    <n v="150"/>
    <n v="750"/>
    <n v="50"/>
    <n v="50"/>
    <n v="1"/>
    <n v="1"/>
    <n v="1"/>
  </r>
  <r>
    <x v="0"/>
    <x v="11"/>
    <x v="11"/>
    <s v="MUS-116"/>
    <x v="2"/>
    <x v="0"/>
    <n v="0"/>
    <n v="0"/>
    <n v="0.2"/>
    <n v="0.2"/>
    <n v="3.5"/>
    <n v="17.5"/>
    <n v="105"/>
    <n v="525"/>
    <n v="35"/>
    <n v="50"/>
    <n v="0.7"/>
    <n v="1"/>
    <n v="0"/>
  </r>
  <r>
    <x v="0"/>
    <x v="12"/>
    <x v="12"/>
    <s v="PHIL-110"/>
    <x v="2"/>
    <x v="0"/>
    <n v="0"/>
    <n v="0"/>
    <n v="0.2"/>
    <n v="0.2"/>
    <n v="5"/>
    <n v="25"/>
    <n v="150"/>
    <n v="750"/>
    <n v="50"/>
    <n v="50"/>
    <n v="1"/>
    <n v="1"/>
    <n v="4"/>
  </r>
  <r>
    <x v="0"/>
    <x v="12"/>
    <x v="12"/>
    <s v="PHIL-130"/>
    <x v="2"/>
    <x v="0"/>
    <n v="0"/>
    <n v="0"/>
    <n v="0.2"/>
    <n v="0.2"/>
    <n v="1.9"/>
    <n v="9.5"/>
    <n v="57"/>
    <n v="285"/>
    <n v="19"/>
    <n v="50"/>
    <n v="0.38"/>
    <n v="1"/>
    <n v="1"/>
  </r>
  <r>
    <x v="0"/>
    <x v="13"/>
    <x v="13"/>
    <s v="POSC-121"/>
    <x v="2"/>
    <x v="5"/>
    <n v="0"/>
    <n v="0"/>
    <n v="0.4"/>
    <n v="0.4"/>
    <n v="8.4"/>
    <n v="21"/>
    <n v="252"/>
    <n v="630"/>
    <n v="84"/>
    <n v="100"/>
    <n v="0.84"/>
    <n v="2"/>
    <n v="1"/>
  </r>
  <r>
    <x v="0"/>
    <x v="13"/>
    <x v="13"/>
    <s v="POSC-130"/>
    <x v="2"/>
    <x v="0"/>
    <n v="0"/>
    <n v="0"/>
    <n v="0.2"/>
    <n v="0.2"/>
    <n v="2.5"/>
    <n v="12.5"/>
    <n v="75"/>
    <n v="375"/>
    <n v="25"/>
    <n v="50"/>
    <n v="0.5"/>
    <n v="1"/>
    <n v="0"/>
  </r>
  <r>
    <x v="0"/>
    <x v="13"/>
    <x v="13"/>
    <s v="POSC-180"/>
    <x v="2"/>
    <x v="0"/>
    <n v="0"/>
    <n v="0"/>
    <n v="0.2"/>
    <n v="0.2"/>
    <n v="1.5"/>
    <n v="7.5"/>
    <n v="45"/>
    <n v="225"/>
    <n v="15"/>
    <n v="50"/>
    <n v="0.3"/>
    <n v="1"/>
    <n v="0"/>
  </r>
  <r>
    <x v="0"/>
    <x v="14"/>
    <x v="14"/>
    <s v="PSY-120"/>
    <x v="2"/>
    <x v="5"/>
    <n v="0"/>
    <n v="0"/>
    <n v="0.4"/>
    <n v="0.4"/>
    <n v="10.6"/>
    <n v="26.5"/>
    <n v="318"/>
    <n v="795"/>
    <n v="106"/>
    <n v="110"/>
    <n v="0.96360000000000001"/>
    <n v="2"/>
    <n v="7"/>
  </r>
  <r>
    <x v="0"/>
    <x v="14"/>
    <x v="14"/>
    <s v="PSY-150"/>
    <x v="2"/>
    <x v="0"/>
    <n v="0"/>
    <n v="0"/>
    <n v="0.2"/>
    <n v="0.2"/>
    <n v="5"/>
    <n v="25"/>
    <n v="150"/>
    <n v="750"/>
    <n v="50"/>
    <n v="50"/>
    <n v="1"/>
    <n v="1"/>
    <n v="6"/>
  </r>
  <r>
    <x v="0"/>
    <x v="15"/>
    <x v="15"/>
    <s v="RELG-120"/>
    <x v="2"/>
    <x v="0"/>
    <n v="0"/>
    <n v="0"/>
    <n v="0.2"/>
    <n v="0.2"/>
    <n v="2.8"/>
    <n v="14"/>
    <n v="84"/>
    <n v="420"/>
    <n v="28"/>
    <n v="50"/>
    <n v="0.56000000000000005"/>
    <n v="1"/>
    <n v="0"/>
  </r>
  <r>
    <x v="0"/>
    <x v="15"/>
    <x v="15"/>
    <s v="RELG-170"/>
    <x v="2"/>
    <x v="0"/>
    <n v="0"/>
    <n v="0"/>
    <n v="0.2"/>
    <n v="0.2"/>
    <n v="2.1"/>
    <n v="10.5"/>
    <n v="63"/>
    <n v="315"/>
    <n v="21"/>
    <n v="50"/>
    <n v="0.42"/>
    <n v="1"/>
    <n v="0"/>
  </r>
  <r>
    <x v="0"/>
    <x v="17"/>
    <x v="17"/>
    <s v="SPAN-120"/>
    <x v="2"/>
    <x v="50"/>
    <n v="0"/>
    <n v="0"/>
    <n v="1.6664999999999901"/>
    <n v="1.6664999999999901"/>
    <n v="23.166657399999998"/>
    <n v="13.9"/>
    <n v="695"/>
    <n v="417.04"/>
    <n v="139"/>
    <n v="150"/>
    <n v="0.92669999999999997"/>
    <n v="5"/>
    <n v="46"/>
  </r>
  <r>
    <x v="1"/>
    <x v="20"/>
    <x v="20"/>
    <s v="ES-001"/>
    <x v="0"/>
    <x v="51"/>
    <n v="0.251"/>
    <n v="0"/>
    <n v="0"/>
    <n v="0"/>
    <n v="4.4952348000000004"/>
    <n v="17.91"/>
    <n v="134.86000000000001"/>
    <n v="537.28"/>
    <n v="68"/>
    <n v="100"/>
    <n v="0.68"/>
    <n v="2"/>
    <n v="0"/>
  </r>
  <r>
    <x v="1"/>
    <x v="20"/>
    <x v="20"/>
    <s v="ES-009A"/>
    <x v="0"/>
    <x v="51"/>
    <n v="0"/>
    <n v="0"/>
    <n v="0.251"/>
    <n v="0.251"/>
    <n v="3.0533307000000001"/>
    <n v="17.440000000000001"/>
    <n v="131.31"/>
    <n v="523.16"/>
    <n v="66"/>
    <n v="80"/>
    <n v="0.82499999999999996"/>
    <n v="2"/>
    <n v="2"/>
  </r>
  <r>
    <x v="1"/>
    <x v="20"/>
    <x v="20"/>
    <s v="ES-011"/>
    <x v="0"/>
    <x v="25"/>
    <n v="0.17649999999999999"/>
    <n v="0"/>
    <n v="0"/>
    <n v="0"/>
    <n v="1.5542849999999999"/>
    <n v="8.81"/>
    <n v="46.63"/>
    <n v="264.18"/>
    <n v="15"/>
    <n v="50"/>
    <n v="0.3"/>
    <n v="1"/>
    <n v="0"/>
  </r>
  <r>
    <x v="1"/>
    <x v="20"/>
    <x v="20"/>
    <s v="ES-014A"/>
    <x v="0"/>
    <x v="52"/>
    <n v="0.18429999999999999"/>
    <n v="0"/>
    <n v="0"/>
    <n v="0"/>
    <n v="1.6"/>
    <n v="10.85"/>
    <n v="60"/>
    <n v="325.56"/>
    <n v="20"/>
    <n v="28"/>
    <n v="0.71430000000000005"/>
    <n v="1"/>
    <n v="0"/>
  </r>
  <r>
    <x v="1"/>
    <x v="20"/>
    <x v="20"/>
    <s v="ES-019A"/>
    <x v="0"/>
    <x v="52"/>
    <n v="0.18429999999999999"/>
    <n v="0"/>
    <n v="0"/>
    <n v="0"/>
    <n v="3.7"/>
    <n v="27.13"/>
    <n v="150"/>
    <n v="813.89"/>
    <n v="50"/>
    <n v="50"/>
    <n v="1"/>
    <n v="1"/>
    <n v="0"/>
  </r>
  <r>
    <x v="1"/>
    <x v="20"/>
    <x v="20"/>
    <s v="ES-024A"/>
    <x v="0"/>
    <x v="51"/>
    <n v="0"/>
    <n v="0"/>
    <n v="0.251"/>
    <n v="0.251"/>
    <n v="0.97142850000000003"/>
    <n v="5.42"/>
    <n v="40.799999999999997"/>
    <n v="162.55000000000001"/>
    <n v="21"/>
    <n v="100"/>
    <n v="0.21"/>
    <n v="2"/>
    <n v="0"/>
  </r>
  <r>
    <x v="1"/>
    <x v="20"/>
    <x v="20"/>
    <s v="ES-028A"/>
    <x v="0"/>
    <x v="53"/>
    <n v="0.92149999999999999"/>
    <n v="0"/>
    <n v="0"/>
    <n v="0"/>
    <n v="14.1891423"/>
    <n v="22.91"/>
    <n v="633.29"/>
    <n v="687.24"/>
    <n v="210"/>
    <n v="230"/>
    <n v="0.91300000000000003"/>
    <n v="5"/>
    <n v="23"/>
  </r>
  <r>
    <x v="1"/>
    <x v="20"/>
    <x v="20"/>
    <s v="ES-060A"/>
    <x v="0"/>
    <x v="28"/>
    <n v="0"/>
    <n v="0"/>
    <n v="0.1255"/>
    <n v="0.1255"/>
    <n v="0.71238089999999998"/>
    <n v="8.77"/>
    <n v="33.03"/>
    <n v="263.18"/>
    <n v="17"/>
    <n v="50"/>
    <n v="0.34"/>
    <n v="1"/>
    <n v="0"/>
  </r>
  <r>
    <x v="1"/>
    <x v="20"/>
    <x v="20"/>
    <s v="ES-076A"/>
    <x v="0"/>
    <x v="28"/>
    <n v="0"/>
    <n v="0"/>
    <n v="0.1255"/>
    <n v="0.1255"/>
    <n v="1.1009523000000001"/>
    <n v="11.87"/>
    <n v="44.69"/>
    <n v="356.06"/>
    <n v="23"/>
    <n v="50"/>
    <n v="0.46"/>
    <n v="1"/>
    <n v="0"/>
  </r>
  <r>
    <x v="1"/>
    <x v="20"/>
    <x v="20"/>
    <s v="ES-155A"/>
    <x v="0"/>
    <x v="28"/>
    <n v="0.1255"/>
    <n v="0"/>
    <n v="0"/>
    <n v="0"/>
    <n v="0.25904759999999999"/>
    <n v="3.61"/>
    <n v="13.6"/>
    <n v="108.37"/>
    <n v="7"/>
    <n v="50"/>
    <n v="0.14000000000000001"/>
    <n v="1"/>
    <n v="0"/>
  </r>
  <r>
    <x v="1"/>
    <x v="20"/>
    <x v="20"/>
    <s v="ES-170A"/>
    <x v="0"/>
    <x v="28"/>
    <n v="0.1255"/>
    <n v="0"/>
    <n v="0"/>
    <n v="0"/>
    <n v="0.71238089999999998"/>
    <n v="9.2899999999999991"/>
    <n v="34.97"/>
    <n v="278.66000000000003"/>
    <n v="18"/>
    <n v="50"/>
    <n v="0.36"/>
    <n v="1"/>
    <n v="0"/>
  </r>
  <r>
    <x v="1"/>
    <x v="20"/>
    <x v="20"/>
    <s v="ES-175A"/>
    <x v="0"/>
    <x v="28"/>
    <n v="0.1255"/>
    <n v="0"/>
    <n v="0"/>
    <n v="0"/>
    <n v="1.5542856"/>
    <n v="20.64"/>
    <n v="77.709999999999994"/>
    <n v="619.24"/>
    <n v="40"/>
    <n v="50"/>
    <n v="0.8"/>
    <n v="1"/>
    <n v="0"/>
  </r>
  <r>
    <x v="1"/>
    <x v="20"/>
    <x v="20"/>
    <s v="ES-180"/>
    <x v="0"/>
    <x v="28"/>
    <n v="0"/>
    <n v="0"/>
    <n v="0.1255"/>
    <n v="0.1255"/>
    <n v="0.77714280000000002"/>
    <n v="6.19"/>
    <n v="23.31"/>
    <n v="185.77"/>
    <n v="12"/>
    <n v="30"/>
    <n v="0.4"/>
    <n v="1"/>
    <n v="0"/>
  </r>
  <r>
    <x v="1"/>
    <x v="20"/>
    <x v="20"/>
    <s v="ES-206"/>
    <x v="0"/>
    <x v="54"/>
    <n v="0"/>
    <n v="0"/>
    <n v="0.58330000000000004"/>
    <n v="0.58330000000000004"/>
    <n v="3.5295230000000002"/>
    <n v="6.05"/>
    <n v="105.89"/>
    <n v="181.53"/>
    <n v="10"/>
    <n v="50"/>
    <n v="0.2"/>
    <n v="1"/>
    <n v="0"/>
  </r>
  <r>
    <x v="1"/>
    <x v="20"/>
    <x v="20"/>
    <s v="ES-209"/>
    <x v="0"/>
    <x v="55"/>
    <n v="0"/>
    <n v="0"/>
    <n v="1.1666000000000001"/>
    <n v="1.1666000000000001"/>
    <n v="12.353330499999901"/>
    <n v="10.59"/>
    <n v="370.6"/>
    <n v="317.68"/>
    <n v="35"/>
    <n v="100"/>
    <n v="0.35"/>
    <n v="2"/>
    <n v="0"/>
  </r>
  <r>
    <x v="1"/>
    <x v="20"/>
    <x v="20"/>
    <s v="ES-213"/>
    <x v="0"/>
    <x v="54"/>
    <n v="0"/>
    <n v="0"/>
    <n v="0.58330000000000004"/>
    <n v="0.58330000000000004"/>
    <n v="3.4971420000000002"/>
    <n v="6"/>
    <n v="104.91"/>
    <n v="179.86"/>
    <n v="10"/>
    <n v="50"/>
    <n v="0.2"/>
    <n v="1"/>
    <n v="0"/>
  </r>
  <r>
    <x v="1"/>
    <x v="20"/>
    <x v="20"/>
    <s v="ES-218"/>
    <x v="0"/>
    <x v="54"/>
    <n v="0"/>
    <n v="0"/>
    <n v="0.58330000000000004"/>
    <n v="0.58330000000000004"/>
    <n v="13.0592351"/>
    <n v="22.39"/>
    <n v="391.78"/>
    <n v="671.66"/>
    <n v="37"/>
    <n v="50"/>
    <n v="0.74"/>
    <n v="1"/>
    <n v="0"/>
  </r>
  <r>
    <x v="1"/>
    <x v="20"/>
    <x v="20"/>
    <s v="ES-230"/>
    <x v="0"/>
    <x v="54"/>
    <n v="0.58330000000000004"/>
    <n v="0"/>
    <n v="0"/>
    <n v="0"/>
    <n v="4.9413321999999997"/>
    <n v="8.4700000000000006"/>
    <n v="148.24"/>
    <n v="254.14"/>
    <n v="14"/>
    <n v="50"/>
    <n v="0.28000000000000003"/>
    <n v="1"/>
    <n v="0"/>
  </r>
  <r>
    <x v="1"/>
    <x v="20"/>
    <x v="20"/>
    <s v="ES-249"/>
    <x v="0"/>
    <x v="56"/>
    <n v="6.6699999999999995E-2"/>
    <n v="0.52939999999999998"/>
    <n v="0.59609999999999996"/>
    <n v="0.59609999999999996"/>
    <n v="11.6474259"/>
    <n v="9.77"/>
    <n v="349.42"/>
    <n v="293.08999999999997"/>
    <n v="33"/>
    <n v="100"/>
    <n v="0.33"/>
    <n v="2"/>
    <n v="0"/>
  </r>
  <r>
    <x v="1"/>
    <x v="20"/>
    <x v="20"/>
    <s v="ES-250"/>
    <x v="0"/>
    <x v="5"/>
    <n v="0.2"/>
    <n v="0.2"/>
    <n v="0"/>
    <n v="0"/>
    <n v="8.1999999999999993"/>
    <n v="20.5"/>
    <n v="246"/>
    <n v="615"/>
    <n v="82"/>
    <n v="100"/>
    <n v="0.82"/>
    <n v="2"/>
    <n v="0"/>
  </r>
  <r>
    <x v="1"/>
    <x v="20"/>
    <x v="20"/>
    <s v="ES-271"/>
    <x v="0"/>
    <x v="38"/>
    <n v="0"/>
    <n v="0"/>
    <n v="6.6699999999999995E-2"/>
    <n v="6.6699999999999995E-2"/>
    <n v="1.5666651"/>
    <n v="23.49"/>
    <n v="47"/>
    <n v="704.65"/>
    <n v="47"/>
    <n v="50"/>
    <n v="0.94"/>
    <n v="1"/>
    <n v="0"/>
  </r>
  <r>
    <x v="1"/>
    <x v="20"/>
    <x v="20"/>
    <s v="ES-272"/>
    <x v="0"/>
    <x v="38"/>
    <n v="6.6699999999999995E-2"/>
    <n v="0"/>
    <n v="0"/>
    <n v="0"/>
    <n v="0.83333250000000003"/>
    <n v="12.49"/>
    <n v="25"/>
    <n v="374.81"/>
    <n v="25"/>
    <n v="50"/>
    <n v="0.5"/>
    <n v="1"/>
    <n v="0"/>
  </r>
  <r>
    <x v="1"/>
    <x v="21"/>
    <x v="21"/>
    <s v="HED-105"/>
    <x v="0"/>
    <x v="38"/>
    <n v="0"/>
    <n v="0"/>
    <n v="6.6699999999999995E-2"/>
    <n v="6.6699999999999995E-2"/>
    <n v="0.96666569999999996"/>
    <n v="14.49"/>
    <n v="29"/>
    <n v="434.78"/>
    <n v="29"/>
    <n v="50"/>
    <n v="0.57999999999999996"/>
    <n v="1"/>
    <n v="0"/>
  </r>
  <r>
    <x v="1"/>
    <x v="21"/>
    <x v="21"/>
    <s v="HED-120"/>
    <x v="0"/>
    <x v="6"/>
    <n v="0.2"/>
    <n v="0.6"/>
    <n v="0.4"/>
    <n v="0.4"/>
    <n v="32.099999999999902"/>
    <n v="26.75"/>
    <n v="963"/>
    <n v="802.5"/>
    <n v="321"/>
    <n v="386"/>
    <n v="0.83160000000000001"/>
    <n v="7"/>
    <n v="5"/>
  </r>
  <r>
    <x v="1"/>
    <x v="21"/>
    <x v="21"/>
    <s v="HED-201"/>
    <x v="0"/>
    <x v="31"/>
    <n v="0.2"/>
    <n v="0"/>
    <n v="0.8"/>
    <n v="0.8"/>
    <n v="11.6"/>
    <n v="11.6"/>
    <n v="348"/>
    <n v="348"/>
    <n v="116"/>
    <n v="250"/>
    <n v="0.46400000000000002"/>
    <n v="5"/>
    <n v="7"/>
  </r>
  <r>
    <x v="1"/>
    <x v="21"/>
    <x v="21"/>
    <s v="HED-202"/>
    <x v="0"/>
    <x v="18"/>
    <n v="0.4"/>
    <n v="0"/>
    <n v="0.2"/>
    <n v="0.2"/>
    <n v="9.1"/>
    <n v="15.17"/>
    <n v="273"/>
    <n v="455"/>
    <n v="91"/>
    <n v="150"/>
    <n v="0.60670000000000002"/>
    <n v="3"/>
    <n v="3"/>
  </r>
  <r>
    <x v="1"/>
    <x v="21"/>
    <x v="21"/>
    <s v="HED-203"/>
    <x v="0"/>
    <x v="5"/>
    <n v="0.4"/>
    <n v="0"/>
    <n v="0"/>
    <n v="0"/>
    <n v="9.3999999999999897"/>
    <n v="23.5"/>
    <n v="282"/>
    <n v="705"/>
    <n v="94"/>
    <n v="109"/>
    <n v="0.86240000000000006"/>
    <n v="2"/>
    <n v="0"/>
  </r>
  <r>
    <x v="1"/>
    <x v="21"/>
    <x v="21"/>
    <s v="HED-204"/>
    <x v="0"/>
    <x v="5"/>
    <n v="0"/>
    <n v="0"/>
    <n v="0.4"/>
    <n v="0.4"/>
    <n v="4.2"/>
    <n v="10.5"/>
    <n v="126"/>
    <n v="315"/>
    <n v="42"/>
    <n v="100"/>
    <n v="0.42"/>
    <n v="2"/>
    <n v="1"/>
  </r>
  <r>
    <x v="1"/>
    <x v="21"/>
    <x v="21"/>
    <s v="HED-251"/>
    <x v="0"/>
    <x v="57"/>
    <n v="0.30980000000000002"/>
    <n v="0"/>
    <n v="0.9294"/>
    <n v="0.9294"/>
    <n v="21.333333324800002"/>
    <n v="17.22"/>
    <n v="640"/>
    <n v="516.46"/>
    <n v="128"/>
    <n v="200"/>
    <n v="0.64"/>
    <n v="4"/>
    <n v="5"/>
  </r>
  <r>
    <x v="1"/>
    <x v="22"/>
    <x v="22"/>
    <s v="NUTR-155"/>
    <x v="0"/>
    <x v="18"/>
    <n v="0"/>
    <n v="0"/>
    <n v="0.6"/>
    <n v="0.6"/>
    <n v="9.1999999999999993"/>
    <n v="15.33"/>
    <n v="276"/>
    <n v="460"/>
    <n v="92"/>
    <n v="150"/>
    <n v="0.61329999999999996"/>
    <n v="3"/>
    <n v="10"/>
  </r>
  <r>
    <x v="1"/>
    <x v="22"/>
    <x v="22"/>
    <s v="NUTR-158"/>
    <x v="0"/>
    <x v="0"/>
    <n v="0.2"/>
    <n v="0"/>
    <n v="0"/>
    <n v="0"/>
    <n v="4.9000000000000004"/>
    <n v="24.5"/>
    <n v="147"/>
    <n v="735"/>
    <n v="49"/>
    <n v="50"/>
    <n v="0.98"/>
    <n v="1"/>
    <n v="0"/>
  </r>
  <r>
    <x v="1"/>
    <x v="20"/>
    <x v="20"/>
    <s v="ES-001"/>
    <x v="1"/>
    <x v="51"/>
    <n v="0.251"/>
    <n v="0"/>
    <n v="0"/>
    <n v="0"/>
    <n v="3.9104730000000001"/>
    <n v="15.58"/>
    <n v="117.31"/>
    <n v="467.39"/>
    <n v="59"/>
    <n v="100"/>
    <n v="0.59"/>
    <n v="2"/>
    <n v="0"/>
  </r>
  <r>
    <x v="1"/>
    <x v="20"/>
    <x v="20"/>
    <s v="ES-008A"/>
    <x v="1"/>
    <x v="28"/>
    <n v="0"/>
    <n v="0"/>
    <n v="0.1255"/>
    <n v="0.1255"/>
    <n v="0.58285710000000002"/>
    <n v="4.6399999999999997"/>
    <n v="17.489999999999998"/>
    <n v="139.33000000000001"/>
    <n v="9"/>
    <n v="50"/>
    <n v="0.18"/>
    <n v="1"/>
    <n v="0"/>
  </r>
  <r>
    <x v="1"/>
    <x v="20"/>
    <x v="20"/>
    <s v="ES-009A"/>
    <x v="1"/>
    <x v="28"/>
    <n v="0"/>
    <n v="0"/>
    <n v="0.1255"/>
    <n v="0.1255"/>
    <n v="2.0666646000000002"/>
    <n v="24.44"/>
    <n v="92"/>
    <n v="733.07"/>
    <n v="46"/>
    <n v="50"/>
    <n v="0.92"/>
    <n v="1"/>
    <n v="2"/>
  </r>
  <r>
    <x v="1"/>
    <x v="20"/>
    <x v="20"/>
    <s v="ES-014A"/>
    <x v="1"/>
    <x v="52"/>
    <n v="0.18429999999999999"/>
    <n v="0"/>
    <n v="0"/>
    <n v="0"/>
    <n v="2.5"/>
    <n v="15.19"/>
    <n v="84"/>
    <n v="455.78"/>
    <n v="28"/>
    <n v="28"/>
    <n v="1"/>
    <n v="1"/>
    <n v="0"/>
  </r>
  <r>
    <x v="1"/>
    <x v="20"/>
    <x v="20"/>
    <s v="ES-019A"/>
    <x v="1"/>
    <x v="8"/>
    <n v="0.36859999999999998"/>
    <n v="0"/>
    <n v="0"/>
    <n v="0"/>
    <n v="6.2"/>
    <n v="20.89"/>
    <n v="231"/>
    <n v="626.70000000000005"/>
    <n v="77"/>
    <n v="80"/>
    <n v="0.96250000000000002"/>
    <n v="2"/>
    <n v="4"/>
  </r>
  <r>
    <x v="1"/>
    <x v="20"/>
    <x v="20"/>
    <s v="ES-024A"/>
    <x v="1"/>
    <x v="51"/>
    <n v="0"/>
    <n v="0"/>
    <n v="0.251"/>
    <n v="0.251"/>
    <n v="0.90666659999999999"/>
    <n v="7.74"/>
    <n v="58.29"/>
    <n v="232.21"/>
    <n v="30"/>
    <n v="100"/>
    <n v="0.3"/>
    <n v="2"/>
    <n v="0"/>
  </r>
  <r>
    <x v="1"/>
    <x v="20"/>
    <x v="20"/>
    <s v="ES-028A"/>
    <x v="1"/>
    <x v="58"/>
    <n v="0.92149999999999999"/>
    <n v="0"/>
    <n v="0.36859999999999998"/>
    <n v="0.36859999999999998"/>
    <n v="24.1508562"/>
    <n v="28.92"/>
    <n v="1119.19"/>
    <n v="867.52"/>
    <n v="318"/>
    <n v="330"/>
    <n v="0.96360000000000001"/>
    <n v="7"/>
    <n v="14"/>
  </r>
  <r>
    <x v="1"/>
    <x v="20"/>
    <x v="20"/>
    <s v="ES-060A"/>
    <x v="1"/>
    <x v="28"/>
    <n v="0"/>
    <n v="0"/>
    <n v="0.1255"/>
    <n v="0.1255"/>
    <n v="0.84190469999999995"/>
    <n v="7.74"/>
    <n v="29.14"/>
    <n v="232.21"/>
    <n v="15"/>
    <n v="33"/>
    <n v="0.45450000000000002"/>
    <n v="1"/>
    <n v="0"/>
  </r>
  <r>
    <x v="1"/>
    <x v="20"/>
    <x v="20"/>
    <s v="ES-076A"/>
    <x v="1"/>
    <x v="28"/>
    <n v="0"/>
    <n v="0"/>
    <n v="0.1255"/>
    <n v="0.1255"/>
    <n v="1.6190475"/>
    <n v="18.579999999999998"/>
    <n v="69.94"/>
    <n v="557.30999999999995"/>
    <n v="36"/>
    <n v="50"/>
    <n v="0.72"/>
    <n v="1"/>
    <n v="0"/>
  </r>
  <r>
    <x v="1"/>
    <x v="20"/>
    <x v="20"/>
    <s v="ES-155A"/>
    <x v="1"/>
    <x v="28"/>
    <n v="0.1255"/>
    <n v="0"/>
    <n v="0"/>
    <n v="0"/>
    <n v="0.84190469999999995"/>
    <n v="8.26"/>
    <n v="31.09"/>
    <n v="247.69"/>
    <n v="16"/>
    <n v="50"/>
    <n v="0.32"/>
    <n v="1"/>
    <n v="0"/>
  </r>
  <r>
    <x v="1"/>
    <x v="20"/>
    <x v="20"/>
    <s v="ES-170A"/>
    <x v="1"/>
    <x v="28"/>
    <n v="0.1255"/>
    <n v="0"/>
    <n v="0"/>
    <n v="0"/>
    <n v="0.97142850000000003"/>
    <n v="14.96"/>
    <n v="56.34"/>
    <n v="448.95"/>
    <n v="29"/>
    <n v="50"/>
    <n v="0.57999999999999996"/>
    <n v="1"/>
    <n v="0"/>
  </r>
  <r>
    <x v="1"/>
    <x v="20"/>
    <x v="20"/>
    <s v="ES-175A"/>
    <x v="1"/>
    <x v="28"/>
    <n v="0.1255"/>
    <n v="0"/>
    <n v="0"/>
    <n v="0"/>
    <n v="1.6190475"/>
    <n v="17.55"/>
    <n v="66.06"/>
    <n v="526.35"/>
    <n v="34"/>
    <n v="50"/>
    <n v="0.68"/>
    <n v="1"/>
    <n v="0"/>
  </r>
  <r>
    <x v="1"/>
    <x v="20"/>
    <x v="20"/>
    <s v="ES-180"/>
    <x v="1"/>
    <x v="28"/>
    <n v="0"/>
    <n v="0"/>
    <n v="0.1255"/>
    <n v="0.1255"/>
    <n v="0.32380949999999997"/>
    <n v="2.58"/>
    <n v="9.7100000000000009"/>
    <n v="77.400000000000006"/>
    <n v="5"/>
    <n v="30"/>
    <n v="0.16669999999999999"/>
    <n v="1"/>
    <n v="0"/>
  </r>
  <r>
    <x v="1"/>
    <x v="20"/>
    <x v="20"/>
    <s v="ES-206"/>
    <x v="1"/>
    <x v="54"/>
    <n v="0.58330000000000004"/>
    <n v="0"/>
    <n v="0"/>
    <n v="0"/>
    <n v="3.034278"/>
    <n v="5.2"/>
    <n v="91.03"/>
    <n v="156.06"/>
    <n v="9"/>
    <n v="33"/>
    <n v="0.2727"/>
    <n v="1"/>
    <n v="0"/>
  </r>
  <r>
    <x v="1"/>
    <x v="20"/>
    <x v="20"/>
    <s v="ES-213"/>
    <x v="1"/>
    <x v="54"/>
    <n v="0"/>
    <n v="0"/>
    <n v="0.58330000000000004"/>
    <n v="0.58330000000000004"/>
    <n v="4.3519991999999998"/>
    <n v="7.46"/>
    <n v="130.56"/>
    <n v="223.83"/>
    <n v="12"/>
    <n v="15"/>
    <n v="0.8"/>
    <n v="1"/>
    <n v="0"/>
  </r>
  <r>
    <x v="1"/>
    <x v="20"/>
    <x v="20"/>
    <s v="ES-227"/>
    <x v="1"/>
    <x v="55"/>
    <n v="0"/>
    <n v="0"/>
    <n v="1.1666000000000001"/>
    <n v="1.1666000000000001"/>
    <n v="16.384759599999999"/>
    <n v="14.04"/>
    <n v="491.54"/>
    <n v="421.35"/>
    <n v="44"/>
    <n v="100"/>
    <n v="0.44"/>
    <n v="2"/>
    <n v="0"/>
  </r>
  <r>
    <x v="1"/>
    <x v="20"/>
    <x v="20"/>
    <s v="ES-248"/>
    <x v="1"/>
    <x v="59"/>
    <n v="0.1255"/>
    <n v="0"/>
    <n v="0.251"/>
    <n v="0.251"/>
    <n v="2.6674039999999999"/>
    <n v="7.08"/>
    <n v="80.02"/>
    <n v="212.54"/>
    <n v="41"/>
    <n v="148"/>
    <n v="0.27700000000000002"/>
    <n v="3"/>
    <n v="0"/>
  </r>
  <r>
    <x v="1"/>
    <x v="20"/>
    <x v="20"/>
    <s v="ES-249"/>
    <x v="1"/>
    <x v="60"/>
    <n v="0.27089999999999997"/>
    <n v="0"/>
    <n v="0.6351"/>
    <n v="0.6351"/>
    <n v="12.6102816"/>
    <n v="13.92"/>
    <n v="378.31"/>
    <n v="417.56"/>
    <n v="56"/>
    <n v="133"/>
    <n v="0.42109999999999997"/>
    <n v="3"/>
    <n v="0"/>
  </r>
  <r>
    <x v="1"/>
    <x v="20"/>
    <x v="20"/>
    <s v="ES-250"/>
    <x v="1"/>
    <x v="0"/>
    <n v="0"/>
    <n v="0"/>
    <n v="0.2"/>
    <n v="0.2"/>
    <n v="3.2"/>
    <n v="16"/>
    <n v="96"/>
    <n v="480"/>
    <n v="32"/>
    <n v="50"/>
    <n v="0.64"/>
    <n v="1"/>
    <n v="0"/>
  </r>
  <r>
    <x v="1"/>
    <x v="20"/>
    <x v="20"/>
    <s v="ES-255"/>
    <x v="1"/>
    <x v="61"/>
    <n v="0.25879999999999997"/>
    <n v="0"/>
    <n v="0"/>
    <n v="0"/>
    <n v="5.9999985000000002"/>
    <n v="23.18"/>
    <n v="180"/>
    <n v="695.52"/>
    <n v="45"/>
    <n v="50"/>
    <n v="0.9"/>
    <n v="1"/>
    <n v="0"/>
  </r>
  <r>
    <x v="1"/>
    <x v="20"/>
    <x v="20"/>
    <s v="ES-271"/>
    <x v="1"/>
    <x v="38"/>
    <n v="0"/>
    <n v="0"/>
    <n v="6.6699999999999995E-2"/>
    <n v="6.6699999999999995E-2"/>
    <n v="1.0999988999999999"/>
    <n v="16.489999999999998"/>
    <n v="33"/>
    <n v="494.75"/>
    <n v="33"/>
    <n v="50"/>
    <n v="0.66"/>
    <n v="1"/>
    <n v="0"/>
  </r>
  <r>
    <x v="1"/>
    <x v="20"/>
    <x v="20"/>
    <s v="ES-272"/>
    <x v="1"/>
    <x v="38"/>
    <n v="6.6699999999999995E-2"/>
    <n v="0"/>
    <n v="0"/>
    <n v="0"/>
    <n v="1.0666656000000001"/>
    <n v="15.99"/>
    <n v="32"/>
    <n v="479.76"/>
    <n v="32"/>
    <n v="50"/>
    <n v="0.64"/>
    <n v="1"/>
    <n v="0"/>
  </r>
  <r>
    <x v="1"/>
    <x v="21"/>
    <x v="21"/>
    <s v="HED-105"/>
    <x v="1"/>
    <x v="38"/>
    <n v="0"/>
    <n v="0"/>
    <n v="6.6699999999999995E-2"/>
    <n v="6.6699999999999995E-2"/>
    <n v="0.53333280000000005"/>
    <n v="8"/>
    <n v="16"/>
    <n v="239.88"/>
    <n v="16"/>
    <n v="50"/>
    <n v="0.32"/>
    <n v="1"/>
    <n v="0"/>
  </r>
  <r>
    <x v="1"/>
    <x v="21"/>
    <x v="21"/>
    <s v="HED-120"/>
    <x v="1"/>
    <x v="29"/>
    <n v="0.2"/>
    <n v="0.8"/>
    <n v="0.6"/>
    <n v="0.6"/>
    <n v="35.9"/>
    <n v="22.44"/>
    <n v="1077"/>
    <n v="673.13"/>
    <n v="359"/>
    <n v="436"/>
    <n v="0.82340000000000002"/>
    <n v="8"/>
    <n v="6"/>
  </r>
  <r>
    <x v="1"/>
    <x v="21"/>
    <x v="21"/>
    <s v="HED-201"/>
    <x v="1"/>
    <x v="4"/>
    <n v="0.2"/>
    <n v="0"/>
    <n v="0.6"/>
    <n v="0.6"/>
    <n v="12.4"/>
    <n v="15.5"/>
    <n v="372"/>
    <n v="465"/>
    <n v="124"/>
    <n v="209"/>
    <n v="0.59330000000000005"/>
    <n v="4"/>
    <n v="17"/>
  </r>
  <r>
    <x v="1"/>
    <x v="21"/>
    <x v="21"/>
    <s v="HED-202"/>
    <x v="1"/>
    <x v="18"/>
    <n v="0.4"/>
    <n v="0"/>
    <n v="0.2"/>
    <n v="0.2"/>
    <n v="10.6"/>
    <n v="17.670000000000002"/>
    <n v="318"/>
    <n v="530"/>
    <n v="106"/>
    <n v="159"/>
    <n v="0.66669999999999996"/>
    <n v="3"/>
    <n v="5"/>
  </r>
  <r>
    <x v="1"/>
    <x v="21"/>
    <x v="21"/>
    <s v="HED-203"/>
    <x v="1"/>
    <x v="4"/>
    <n v="0.4"/>
    <n v="0"/>
    <n v="0.4"/>
    <n v="0.4"/>
    <n v="12.3"/>
    <n v="15.38"/>
    <n v="369"/>
    <n v="461.25"/>
    <n v="123"/>
    <n v="200"/>
    <n v="0.61499999999999999"/>
    <n v="4"/>
    <n v="33"/>
  </r>
  <r>
    <x v="1"/>
    <x v="21"/>
    <x v="21"/>
    <s v="HED-204"/>
    <x v="1"/>
    <x v="18"/>
    <n v="0"/>
    <n v="0"/>
    <n v="0.6"/>
    <n v="0.6"/>
    <n v="4.4000000000000004"/>
    <n v="7.33"/>
    <n v="132"/>
    <n v="220"/>
    <n v="44"/>
    <n v="150"/>
    <n v="0.29330000000000001"/>
    <n v="3"/>
    <n v="5"/>
  </r>
  <r>
    <x v="1"/>
    <x v="21"/>
    <x v="21"/>
    <s v="HED-251"/>
    <x v="1"/>
    <x v="57"/>
    <n v="0.30980000000000002"/>
    <n v="0"/>
    <n v="0.9294"/>
    <n v="0.9294"/>
    <n v="19.166666659000001"/>
    <n v="15.47"/>
    <n v="575"/>
    <n v="464.01"/>
    <n v="115"/>
    <n v="209"/>
    <n v="0.55020000000000002"/>
    <n v="4"/>
    <n v="11"/>
  </r>
  <r>
    <x v="1"/>
    <x v="22"/>
    <x v="22"/>
    <s v="NUTR-155"/>
    <x v="1"/>
    <x v="4"/>
    <n v="0"/>
    <n v="0"/>
    <n v="0.8"/>
    <n v="0.8"/>
    <n v="18"/>
    <n v="22.5"/>
    <n v="540"/>
    <n v="675"/>
    <n v="180"/>
    <n v="209"/>
    <n v="0.86119999999999997"/>
    <n v="4"/>
    <n v="19"/>
  </r>
  <r>
    <x v="1"/>
    <x v="22"/>
    <x v="22"/>
    <s v="NUTR-158"/>
    <x v="1"/>
    <x v="0"/>
    <n v="0.2"/>
    <n v="0"/>
    <n v="0"/>
    <n v="0"/>
    <n v="2.8"/>
    <n v="14"/>
    <n v="84"/>
    <n v="420"/>
    <n v="28"/>
    <n v="50"/>
    <n v="0.56000000000000005"/>
    <n v="1"/>
    <n v="0"/>
  </r>
  <r>
    <x v="1"/>
    <x v="20"/>
    <x v="20"/>
    <s v="ES-009A"/>
    <x v="2"/>
    <x v="28"/>
    <n v="0"/>
    <n v="0"/>
    <n v="0.1255"/>
    <n v="0.1255"/>
    <n v="2.9333333304"/>
    <n v="27.62"/>
    <n v="104"/>
    <n v="828.69"/>
    <n v="52"/>
    <n v="50"/>
    <n v="1.04"/>
    <n v="1"/>
    <n v="1"/>
  </r>
  <r>
    <x v="1"/>
    <x v="20"/>
    <x v="20"/>
    <s v="ES-014A"/>
    <x v="2"/>
    <x v="52"/>
    <n v="0"/>
    <n v="0"/>
    <n v="0.18429999999999999"/>
    <n v="0.18429999999999999"/>
    <n v="2.1"/>
    <n v="15.19"/>
    <n v="84"/>
    <n v="455.78"/>
    <n v="28"/>
    <n v="28"/>
    <n v="1"/>
    <n v="1"/>
    <n v="6"/>
  </r>
  <r>
    <x v="1"/>
    <x v="20"/>
    <x v="20"/>
    <s v="ES-019A"/>
    <x v="2"/>
    <x v="52"/>
    <n v="0"/>
    <n v="0"/>
    <n v="0.18429999999999999"/>
    <n v="0.18429999999999999"/>
    <n v="4.7"/>
    <n v="29.3"/>
    <n v="162"/>
    <n v="879"/>
    <n v="54"/>
    <n v="50"/>
    <n v="1.08"/>
    <n v="1"/>
    <n v="0"/>
  </r>
  <r>
    <x v="1"/>
    <x v="20"/>
    <x v="20"/>
    <s v="ES-028A"/>
    <x v="2"/>
    <x v="8"/>
    <n v="0"/>
    <n v="0"/>
    <n v="0.36859999999999998"/>
    <n v="0.36859999999999998"/>
    <n v="7.8"/>
    <n v="28.76"/>
    <n v="318"/>
    <n v="862.72"/>
    <n v="106"/>
    <n v="118"/>
    <n v="0.89829999999999999"/>
    <n v="2"/>
    <n v="4"/>
  </r>
  <r>
    <x v="1"/>
    <x v="20"/>
    <x v="20"/>
    <s v="ES-076A"/>
    <x v="2"/>
    <x v="28"/>
    <n v="0"/>
    <n v="0"/>
    <n v="0.1255"/>
    <n v="0.1255"/>
    <n v="0.93865799999999999"/>
    <n v="8.01"/>
    <n v="30.17"/>
    <n v="240.41"/>
    <n v="15"/>
    <n v="50"/>
    <n v="0.3"/>
    <n v="1"/>
    <n v="0"/>
  </r>
  <r>
    <x v="1"/>
    <x v="20"/>
    <x v="20"/>
    <s v="ES-155A"/>
    <x v="2"/>
    <x v="28"/>
    <n v="0"/>
    <n v="0"/>
    <n v="0.1255"/>
    <n v="0.1255"/>
    <n v="0.469329"/>
    <n v="7.48"/>
    <n v="28.16"/>
    <n v="224.38"/>
    <n v="14"/>
    <n v="50"/>
    <n v="0.28000000000000003"/>
    <n v="1"/>
    <n v="0"/>
  </r>
  <r>
    <x v="1"/>
    <x v="20"/>
    <x v="20"/>
    <s v="ES-248"/>
    <x v="2"/>
    <x v="62"/>
    <n v="0"/>
    <n v="0"/>
    <n v="0.87849999999999895"/>
    <n v="0.87849999999999895"/>
    <n v="4.9561539999999997"/>
    <n v="5.64"/>
    <n v="148.68"/>
    <n v="169.25"/>
    <n v="82"/>
    <n v="350"/>
    <n v="0.23430000000000001"/>
    <n v="7"/>
    <n v="0"/>
  </r>
  <r>
    <x v="1"/>
    <x v="20"/>
    <x v="20"/>
    <s v="ES-250"/>
    <x v="2"/>
    <x v="0"/>
    <n v="0"/>
    <n v="0"/>
    <n v="0.2"/>
    <n v="0.2"/>
    <n v="2.2000000000000002"/>
    <n v="11"/>
    <n v="66"/>
    <n v="330"/>
    <n v="22"/>
    <n v="50"/>
    <n v="0.44"/>
    <n v="1"/>
    <n v="0"/>
  </r>
  <r>
    <x v="1"/>
    <x v="21"/>
    <x v="21"/>
    <s v="HED-120"/>
    <x v="2"/>
    <x v="5"/>
    <n v="0"/>
    <n v="0"/>
    <n v="0.4"/>
    <n v="0.4"/>
    <n v="6.3"/>
    <n v="15.75"/>
    <n v="189"/>
    <n v="472.5"/>
    <n v="63"/>
    <n v="109"/>
    <n v="0.57799999999999996"/>
    <n v="2"/>
    <n v="0"/>
  </r>
  <r>
    <x v="1"/>
    <x v="21"/>
    <x v="21"/>
    <s v="HED-201"/>
    <x v="2"/>
    <x v="0"/>
    <n v="0"/>
    <n v="0"/>
    <n v="0.2"/>
    <n v="0.2"/>
    <n v="5.9"/>
    <n v="29.5"/>
    <n v="177"/>
    <n v="885"/>
    <n v="59"/>
    <n v="59"/>
    <n v="1"/>
    <n v="1"/>
    <n v="5"/>
  </r>
  <r>
    <x v="1"/>
    <x v="21"/>
    <x v="21"/>
    <s v="HED-202"/>
    <x v="2"/>
    <x v="0"/>
    <n v="0"/>
    <n v="0"/>
    <n v="0.2"/>
    <n v="0.2"/>
    <n v="4.7"/>
    <n v="23.5"/>
    <n v="141"/>
    <n v="705"/>
    <n v="47"/>
    <n v="50"/>
    <n v="0.94"/>
    <n v="1"/>
    <n v="0"/>
  </r>
  <r>
    <x v="1"/>
    <x v="22"/>
    <x v="22"/>
    <s v="NUTR-155"/>
    <x v="2"/>
    <x v="0"/>
    <n v="0"/>
    <n v="0"/>
    <n v="0.2"/>
    <n v="0.2"/>
    <n v="5"/>
    <n v="25"/>
    <n v="150"/>
    <n v="750"/>
    <n v="50"/>
    <n v="50"/>
    <n v="1"/>
    <n v="1"/>
    <n v="7"/>
  </r>
  <r>
    <x v="1"/>
    <x v="22"/>
    <x v="22"/>
    <s v="NUTR-158"/>
    <x v="2"/>
    <x v="5"/>
    <n v="0"/>
    <n v="0"/>
    <n v="0.4"/>
    <n v="0.4"/>
    <n v="7.4"/>
    <n v="18.5"/>
    <n v="222"/>
    <n v="555"/>
    <n v="74"/>
    <n v="109"/>
    <n v="0.67889999999999995"/>
    <n v="2"/>
    <n v="0"/>
  </r>
  <r>
    <x v="2"/>
    <x v="23"/>
    <x v="23"/>
    <s v="AUTO-099"/>
    <x v="0"/>
    <x v="5"/>
    <n v="0"/>
    <n v="0.2"/>
    <n v="0.2"/>
    <n v="0.2"/>
    <n v="7.8262842999999904"/>
    <n v="19.57"/>
    <n v="234.79"/>
    <n v="586.97"/>
    <n v="76"/>
    <n v="78"/>
    <n v="0.97440000000000004"/>
    <n v="2"/>
    <n v="0"/>
  </r>
  <r>
    <x v="2"/>
    <x v="23"/>
    <x v="23"/>
    <s v="AUTO-100L"/>
    <x v="0"/>
    <x v="63"/>
    <n v="0"/>
    <n v="0"/>
    <n v="0.35299999999999998"/>
    <n v="0.35299999999999998"/>
    <n v="5.9839976000000004"/>
    <n v="16.95"/>
    <n v="179.52"/>
    <n v="508.56"/>
    <n v="56"/>
    <n v="52"/>
    <n v="1.0769"/>
    <n v="2"/>
    <n v="5"/>
  </r>
  <r>
    <x v="2"/>
    <x v="23"/>
    <x v="23"/>
    <s v="AUTO-121"/>
    <x v="0"/>
    <x v="27"/>
    <n v="0"/>
    <n v="0"/>
    <n v="0.1333"/>
    <n v="0.1333"/>
    <n v="1.9333313999999999"/>
    <n v="14.5"/>
    <n v="58"/>
    <n v="435.11"/>
    <n v="29"/>
    <n v="28"/>
    <n v="1.0357000000000001"/>
    <n v="1"/>
    <n v="0"/>
  </r>
  <r>
    <x v="2"/>
    <x v="23"/>
    <x v="23"/>
    <s v="AUTO-121L"/>
    <x v="0"/>
    <x v="25"/>
    <n v="0"/>
    <n v="0"/>
    <n v="0.17649999999999999"/>
    <n v="0.17649999999999999"/>
    <n v="2.8171179999999998"/>
    <n v="15.96"/>
    <n v="84.51"/>
    <n v="478.83"/>
    <n v="29"/>
    <n v="28"/>
    <n v="1.0357000000000001"/>
    <n v="1"/>
    <n v="0"/>
  </r>
  <r>
    <x v="2"/>
    <x v="23"/>
    <x v="23"/>
    <s v="AUTO-121T"/>
    <x v="0"/>
    <x v="21"/>
    <n v="0"/>
    <n v="0"/>
    <n v="8.8200000000000001E-2"/>
    <n v="8.8200000000000001E-2"/>
    <n v="1.2"/>
    <n v="13.61"/>
    <n v="36"/>
    <n v="408.16"/>
    <n v="24"/>
    <n v="28"/>
    <n v="0.85709999999999997"/>
    <n v="1"/>
    <n v="0"/>
  </r>
  <r>
    <x v="2"/>
    <x v="23"/>
    <x v="23"/>
    <s v="AUTO-126"/>
    <x v="0"/>
    <x v="27"/>
    <n v="0"/>
    <n v="0"/>
    <n v="0.1333"/>
    <n v="0.1333"/>
    <n v="1.7999982000000001"/>
    <n v="13.5"/>
    <n v="54"/>
    <n v="405.1"/>
    <n v="27"/>
    <n v="28"/>
    <n v="0.96430000000000005"/>
    <n v="1"/>
    <n v="0"/>
  </r>
  <r>
    <x v="2"/>
    <x v="23"/>
    <x v="23"/>
    <s v="AUTO-126L"/>
    <x v="0"/>
    <x v="25"/>
    <n v="0"/>
    <n v="0"/>
    <n v="0.17649999999999999"/>
    <n v="0.17649999999999999"/>
    <n v="2.715417"/>
    <n v="15.38"/>
    <n v="81.459999999999994"/>
    <n v="461.54"/>
    <n v="27"/>
    <n v="28"/>
    <n v="0.96430000000000005"/>
    <n v="1"/>
    <n v="0"/>
  </r>
  <r>
    <x v="2"/>
    <x v="23"/>
    <x v="23"/>
    <s v="AUTO-126T"/>
    <x v="0"/>
    <x v="21"/>
    <n v="0"/>
    <n v="0"/>
    <n v="8.8200000000000001E-2"/>
    <n v="8.8200000000000001E-2"/>
    <n v="1.35"/>
    <n v="15.31"/>
    <n v="40.5"/>
    <n v="459.18"/>
    <n v="27"/>
    <n v="28"/>
    <n v="0.96430000000000005"/>
    <n v="1"/>
    <n v="0"/>
  </r>
  <r>
    <x v="2"/>
    <x v="23"/>
    <x v="23"/>
    <s v="AUTO-151"/>
    <x v="0"/>
    <x v="27"/>
    <n v="0"/>
    <n v="0"/>
    <n v="0.1333"/>
    <n v="0.1333"/>
    <n v="2.5333307999999999"/>
    <n v="19"/>
    <n v="76"/>
    <n v="570.14"/>
    <n v="38"/>
    <n v="32"/>
    <n v="1.1875"/>
    <n v="1"/>
    <n v="4"/>
  </r>
  <r>
    <x v="2"/>
    <x v="23"/>
    <x v="23"/>
    <s v="AUTO-151L"/>
    <x v="0"/>
    <x v="25"/>
    <n v="0"/>
    <n v="0"/>
    <n v="0.17649999999999999"/>
    <n v="0.17649999999999999"/>
    <n v="3.3942600000000001"/>
    <n v="19.23"/>
    <n v="101.83"/>
    <n v="576.92999999999995"/>
    <n v="36"/>
    <n v="32"/>
    <n v="1.125"/>
    <n v="1"/>
    <n v="4"/>
  </r>
  <r>
    <x v="2"/>
    <x v="23"/>
    <x v="23"/>
    <s v="AUTO-151T"/>
    <x v="0"/>
    <x v="21"/>
    <n v="0"/>
    <n v="0"/>
    <n v="8.8200000000000001E-2"/>
    <n v="8.8200000000000001E-2"/>
    <n v="1.65"/>
    <n v="18.71"/>
    <n v="49.5"/>
    <n v="561.22"/>
    <n v="33"/>
    <n v="28"/>
    <n v="1.1786000000000001"/>
    <n v="1"/>
    <n v="3"/>
  </r>
  <r>
    <x v="2"/>
    <x v="23"/>
    <x v="23"/>
    <s v="AUTO-153"/>
    <x v="0"/>
    <x v="27"/>
    <n v="0"/>
    <n v="0"/>
    <n v="0.1333"/>
    <n v="0.1333"/>
    <n v="1.4666652"/>
    <n v="11"/>
    <n v="44"/>
    <n v="330.08"/>
    <n v="22"/>
    <n v="32"/>
    <n v="0.6875"/>
    <n v="1"/>
    <n v="0"/>
  </r>
  <r>
    <x v="2"/>
    <x v="23"/>
    <x v="23"/>
    <s v="AUTO-153L"/>
    <x v="0"/>
    <x v="25"/>
    <n v="0"/>
    <n v="0"/>
    <n v="0.17649999999999999"/>
    <n v="0.17649999999999999"/>
    <n v="2.2125620000000001"/>
    <n v="12.54"/>
    <n v="66.38"/>
    <n v="376.07"/>
    <n v="22"/>
    <n v="32"/>
    <n v="0.6875"/>
    <n v="1"/>
    <n v="0"/>
  </r>
  <r>
    <x v="2"/>
    <x v="23"/>
    <x v="23"/>
    <s v="AUTO-153T"/>
    <x v="0"/>
    <x v="21"/>
    <n v="0"/>
    <n v="0"/>
    <n v="8.8200000000000001E-2"/>
    <n v="8.8200000000000001E-2"/>
    <n v="1.25"/>
    <n v="14.17"/>
    <n v="37.5"/>
    <n v="425.17"/>
    <n v="25"/>
    <n v="28"/>
    <n v="0.89290000000000003"/>
    <n v="1"/>
    <n v="0"/>
  </r>
  <r>
    <x v="2"/>
    <x v="23"/>
    <x v="23"/>
    <s v="AUTO-161"/>
    <x v="0"/>
    <x v="64"/>
    <n v="0.2666"/>
    <n v="0"/>
    <n v="0"/>
    <n v="0"/>
    <n v="3.8666627999999998"/>
    <n v="14.5"/>
    <n v="116"/>
    <n v="435.11"/>
    <n v="58"/>
    <n v="56"/>
    <n v="1.0357000000000001"/>
    <n v="2"/>
    <n v="2"/>
  </r>
  <r>
    <x v="2"/>
    <x v="23"/>
    <x v="23"/>
    <s v="AUTO-161L"/>
    <x v="0"/>
    <x v="63"/>
    <n v="0.17649999999999999"/>
    <n v="0.17649999999999999"/>
    <n v="0"/>
    <n v="0"/>
    <n v="5.1731129999999999"/>
    <n v="14.65"/>
    <n v="155.19"/>
    <n v="439.64"/>
    <n v="53"/>
    <n v="56"/>
    <n v="0.94640000000000002"/>
    <n v="2"/>
    <n v="0"/>
  </r>
  <r>
    <x v="2"/>
    <x v="23"/>
    <x v="23"/>
    <s v="AUTO-161T"/>
    <x v="0"/>
    <x v="65"/>
    <n v="0.1313"/>
    <n v="0"/>
    <n v="4.5100000000000001E-2"/>
    <n v="4.5100000000000001E-2"/>
    <n v="2.5999999999999899"/>
    <n v="14.74"/>
    <n v="78"/>
    <n v="442.18"/>
    <n v="52"/>
    <n v="56"/>
    <n v="0.92859999999999998"/>
    <n v="2"/>
    <n v="0"/>
  </r>
  <r>
    <x v="2"/>
    <x v="23"/>
    <x v="23"/>
    <s v="AUTO-162"/>
    <x v="0"/>
    <x v="64"/>
    <n v="0.2666"/>
    <n v="0"/>
    <n v="0"/>
    <n v="0"/>
    <n v="3.4666632000000002"/>
    <n v="13"/>
    <n v="104"/>
    <n v="390.1"/>
    <n v="52"/>
    <n v="56"/>
    <n v="0.92859999999999998"/>
    <n v="2"/>
    <n v="5"/>
  </r>
  <r>
    <x v="2"/>
    <x v="23"/>
    <x v="23"/>
    <s v="AUTO-162L"/>
    <x v="0"/>
    <x v="63"/>
    <n v="0.35299999999999998"/>
    <n v="0"/>
    <n v="0"/>
    <n v="0"/>
    <n v="4.9279789999999997"/>
    <n v="13.96"/>
    <n v="147.84"/>
    <n v="418.81"/>
    <n v="49"/>
    <n v="56"/>
    <n v="0.875"/>
    <n v="2"/>
    <n v="2"/>
  </r>
  <r>
    <x v="2"/>
    <x v="23"/>
    <x v="23"/>
    <s v="AUTO-162T"/>
    <x v="0"/>
    <x v="65"/>
    <n v="8.8200000000000001E-2"/>
    <n v="0"/>
    <n v="8.8200000000000001E-2"/>
    <n v="8.8200000000000001E-2"/>
    <n v="2.5499999999999998"/>
    <n v="14.46"/>
    <n v="76.5"/>
    <n v="433.67"/>
    <n v="51"/>
    <n v="56"/>
    <n v="0.91069999999999995"/>
    <n v="2"/>
    <n v="1"/>
  </r>
  <r>
    <x v="2"/>
    <x v="23"/>
    <x v="23"/>
    <s v="AUTO-181"/>
    <x v="0"/>
    <x v="27"/>
    <n v="0"/>
    <n v="0"/>
    <n v="0.1333"/>
    <n v="0.1333"/>
    <n v="1.7333316000000001"/>
    <n v="13"/>
    <n v="52"/>
    <n v="390.1"/>
    <n v="26"/>
    <n v="28"/>
    <n v="0.92859999999999998"/>
    <n v="1"/>
    <n v="4"/>
  </r>
  <r>
    <x v="2"/>
    <x v="23"/>
    <x v="23"/>
    <s v="AUTO-181L"/>
    <x v="0"/>
    <x v="25"/>
    <n v="0"/>
    <n v="0"/>
    <n v="0.17649999999999999"/>
    <n v="0.17649999999999999"/>
    <n v="2.514275"/>
    <n v="14.25"/>
    <n v="75.430000000000007"/>
    <n v="427.36"/>
    <n v="25"/>
    <n v="28"/>
    <n v="0.89290000000000003"/>
    <n v="1"/>
    <n v="4"/>
  </r>
  <r>
    <x v="2"/>
    <x v="23"/>
    <x v="23"/>
    <s v="AUTO-181T"/>
    <x v="0"/>
    <x v="21"/>
    <n v="0"/>
    <n v="0"/>
    <n v="8.8200000000000001E-2"/>
    <n v="8.8200000000000001E-2"/>
    <n v="1.3"/>
    <n v="14.74"/>
    <n v="39"/>
    <n v="442.18"/>
    <n v="26"/>
    <n v="28"/>
    <n v="0.92859999999999998"/>
    <n v="1"/>
    <n v="2"/>
  </r>
  <r>
    <x v="2"/>
    <x v="23"/>
    <x v="23"/>
    <s v="AUTO-183"/>
    <x v="0"/>
    <x v="27"/>
    <n v="0"/>
    <n v="0"/>
    <n v="0.1333"/>
    <n v="0.1333"/>
    <n v="1.7999982000000001"/>
    <n v="13.5"/>
    <n v="54"/>
    <n v="405.1"/>
    <n v="27"/>
    <n v="28"/>
    <n v="0.96430000000000005"/>
    <n v="1"/>
    <n v="0"/>
  </r>
  <r>
    <x v="2"/>
    <x v="23"/>
    <x v="23"/>
    <s v="AUTO-183L"/>
    <x v="0"/>
    <x v="25"/>
    <n v="0"/>
    <n v="0"/>
    <n v="0.17649999999999999"/>
    <n v="0.17649999999999999"/>
    <n v="2.8159879999999999"/>
    <n v="15.95"/>
    <n v="84.48"/>
    <n v="478.64"/>
    <n v="28"/>
    <n v="28"/>
    <n v="1"/>
    <n v="1"/>
    <n v="1"/>
  </r>
  <r>
    <x v="2"/>
    <x v="23"/>
    <x v="23"/>
    <s v="AUTO-183T"/>
    <x v="0"/>
    <x v="21"/>
    <n v="0"/>
    <n v="0"/>
    <n v="8.8200000000000001E-2"/>
    <n v="8.8200000000000001E-2"/>
    <n v="1.3"/>
    <n v="14.74"/>
    <n v="39"/>
    <n v="442.18"/>
    <n v="26"/>
    <n v="28"/>
    <n v="0.92859999999999998"/>
    <n v="1"/>
    <n v="0"/>
  </r>
  <r>
    <x v="2"/>
    <x v="23"/>
    <x v="23"/>
    <s v="AUTO-213"/>
    <x v="0"/>
    <x v="26"/>
    <n v="0"/>
    <n v="0"/>
    <n v="8.72E-2"/>
    <n v="8.72E-2"/>
    <m/>
    <n v="17.2"/>
    <n v="45"/>
    <n v="516.05999999999995"/>
    <n v="15"/>
    <n v="20"/>
    <n v="0.75"/>
    <n v="1"/>
    <n v="0"/>
  </r>
  <r>
    <x v="2"/>
    <x v="24"/>
    <x v="24"/>
    <s v="BOT-100"/>
    <x v="0"/>
    <x v="25"/>
    <n v="0"/>
    <n v="0"/>
    <n v="0.17649999999999999"/>
    <n v="0.17649999999999999"/>
    <n v="5.6"/>
    <n v="31.73"/>
    <n v="168"/>
    <n v="951.84"/>
    <n v="56"/>
    <n v="59"/>
    <n v="0.94920000000000004"/>
    <n v="1"/>
    <n v="1"/>
  </r>
  <r>
    <x v="2"/>
    <x v="24"/>
    <x v="24"/>
    <s v="BOT-102A"/>
    <x v="0"/>
    <x v="66"/>
    <n v="0.1633"/>
    <n v="0"/>
    <n v="0"/>
    <n v="0"/>
    <n v="0.55000000000000004"/>
    <n v="3.37"/>
    <n v="16.5"/>
    <n v="101.04"/>
    <n v="11"/>
    <n v="50"/>
    <n v="0.22"/>
    <n v="1"/>
    <n v="0"/>
  </r>
  <r>
    <x v="2"/>
    <x v="24"/>
    <x v="24"/>
    <s v="BOT-102B"/>
    <x v="0"/>
    <x v="66"/>
    <n v="0.1633"/>
    <n v="0"/>
    <n v="0"/>
    <n v="0"/>
    <n v="0.6"/>
    <n v="3.67"/>
    <n v="18"/>
    <n v="110.23"/>
    <n v="12"/>
    <n v="50"/>
    <n v="0.24"/>
    <n v="1"/>
    <n v="0"/>
  </r>
  <r>
    <x v="2"/>
    <x v="24"/>
    <x v="24"/>
    <s v="BOT-103A"/>
    <x v="0"/>
    <x v="21"/>
    <n v="0"/>
    <n v="0"/>
    <n v="8.8200000000000001E-2"/>
    <n v="8.8200000000000001E-2"/>
    <n v="0.35"/>
    <n v="3.97"/>
    <n v="10.5"/>
    <n v="119.05"/>
    <n v="7"/>
    <n v="50"/>
    <n v="0.14000000000000001"/>
    <n v="1"/>
    <n v="0"/>
  </r>
  <r>
    <x v="2"/>
    <x v="24"/>
    <x v="24"/>
    <s v="BOT-103B"/>
    <x v="0"/>
    <x v="21"/>
    <n v="0"/>
    <n v="0"/>
    <n v="8.8200000000000001E-2"/>
    <n v="8.8200000000000001E-2"/>
    <n v="0.4"/>
    <n v="6.24"/>
    <n v="16.5"/>
    <n v="187.07"/>
    <n v="11"/>
    <n v="50"/>
    <n v="0.22"/>
    <n v="1"/>
    <n v="0"/>
  </r>
  <r>
    <x v="2"/>
    <x v="24"/>
    <x v="24"/>
    <s v="BOT-115"/>
    <x v="0"/>
    <x v="67"/>
    <n v="0"/>
    <n v="0"/>
    <n v="0.1215"/>
    <n v="0.1215"/>
    <n v="0.54856799999999994"/>
    <n v="4.51"/>
    <n v="16.46"/>
    <n v="135.44999999999999"/>
    <n v="6"/>
    <n v="20"/>
    <n v="0.3"/>
    <n v="1"/>
    <n v="0"/>
  </r>
  <r>
    <x v="2"/>
    <x v="24"/>
    <x v="24"/>
    <s v="BOT-116"/>
    <x v="0"/>
    <x v="67"/>
    <n v="0.1215"/>
    <n v="0"/>
    <n v="0"/>
    <n v="0"/>
    <n v="0.79999999919999998"/>
    <n v="6.58"/>
    <n v="24"/>
    <n v="197.53"/>
    <n v="12"/>
    <n v="50"/>
    <n v="0.24"/>
    <n v="1"/>
    <n v="0"/>
  </r>
  <r>
    <x v="2"/>
    <x v="24"/>
    <x v="24"/>
    <s v="BOT-117"/>
    <x v="0"/>
    <x v="67"/>
    <n v="0.1215"/>
    <n v="0"/>
    <n v="0"/>
    <n v="0"/>
    <n v="0.99999999900000003"/>
    <n v="8.23"/>
    <n v="30"/>
    <n v="246.91"/>
    <n v="15"/>
    <n v="50"/>
    <n v="0.3"/>
    <n v="1"/>
    <n v="0"/>
  </r>
  <r>
    <x v="2"/>
    <x v="24"/>
    <x v="24"/>
    <s v="BOT-119"/>
    <x v="0"/>
    <x v="27"/>
    <n v="0"/>
    <n v="0"/>
    <n v="0.1333"/>
    <n v="0.1333"/>
    <n v="1.1999987999999999"/>
    <n v="9"/>
    <n v="36"/>
    <n v="270.07"/>
    <n v="18"/>
    <n v="50"/>
    <n v="0.36"/>
    <n v="1"/>
    <n v="0"/>
  </r>
  <r>
    <x v="2"/>
    <x v="24"/>
    <x v="24"/>
    <s v="BOT-120"/>
    <x v="0"/>
    <x v="67"/>
    <n v="0"/>
    <n v="0"/>
    <n v="0.1215"/>
    <n v="0.1215"/>
    <n v="2.1333333311999998"/>
    <n v="17.559999999999999"/>
    <n v="64"/>
    <n v="526.75"/>
    <n v="32"/>
    <n v="50"/>
    <n v="0.64"/>
    <n v="1"/>
    <n v="0"/>
  </r>
  <r>
    <x v="2"/>
    <x v="24"/>
    <x v="24"/>
    <s v="BOT-121"/>
    <x v="0"/>
    <x v="67"/>
    <n v="0"/>
    <n v="0"/>
    <n v="0.1215"/>
    <n v="0.1215"/>
    <n v="1.9333333314000001"/>
    <n v="15.91"/>
    <n v="58"/>
    <n v="477.37"/>
    <n v="29"/>
    <n v="50"/>
    <n v="0.57999999999999996"/>
    <n v="1"/>
    <n v="0"/>
  </r>
  <r>
    <x v="2"/>
    <x v="24"/>
    <x v="24"/>
    <s v="BOT-122"/>
    <x v="0"/>
    <x v="67"/>
    <n v="0"/>
    <n v="0"/>
    <n v="0.1215"/>
    <n v="0.1215"/>
    <n v="1.3999999986"/>
    <n v="11.52"/>
    <n v="42"/>
    <n v="345.68"/>
    <n v="21"/>
    <n v="50"/>
    <n v="0.42"/>
    <n v="1"/>
    <n v="0"/>
  </r>
  <r>
    <x v="2"/>
    <x v="24"/>
    <x v="24"/>
    <s v="BOT-123"/>
    <x v="0"/>
    <x v="67"/>
    <n v="0"/>
    <n v="0"/>
    <n v="0.1215"/>
    <n v="0.1215"/>
    <n v="1.1333333322000001"/>
    <n v="9.33"/>
    <n v="34"/>
    <n v="279.83999999999997"/>
    <n v="17"/>
    <n v="50"/>
    <n v="0.34"/>
    <n v="1"/>
    <n v="0"/>
  </r>
  <r>
    <x v="2"/>
    <x v="24"/>
    <x v="24"/>
    <s v="BOT-124"/>
    <x v="0"/>
    <x v="67"/>
    <n v="0"/>
    <n v="0"/>
    <n v="0.1215"/>
    <n v="0.1215"/>
    <n v="0.99999999900000003"/>
    <n v="8.23"/>
    <n v="30"/>
    <n v="246.91"/>
    <n v="15"/>
    <n v="50"/>
    <n v="0.3"/>
    <n v="1"/>
    <n v="0"/>
  </r>
  <r>
    <x v="2"/>
    <x v="24"/>
    <x v="24"/>
    <s v="BOT-125"/>
    <x v="0"/>
    <x v="67"/>
    <n v="0"/>
    <n v="0"/>
    <n v="0.1215"/>
    <n v="0.1215"/>
    <n v="0.59999999940000004"/>
    <n v="4.9400000000000004"/>
    <n v="18"/>
    <n v="148.15"/>
    <n v="9"/>
    <n v="50"/>
    <n v="0.18"/>
    <n v="1"/>
    <n v="0"/>
  </r>
  <r>
    <x v="2"/>
    <x v="24"/>
    <x v="24"/>
    <s v="BOT-132"/>
    <x v="0"/>
    <x v="0"/>
    <n v="0"/>
    <n v="0"/>
    <n v="0.2"/>
    <n v="0.2"/>
    <n v="0.90513900000000003"/>
    <n v="4.53"/>
    <n v="27.15"/>
    <n v="135.77000000000001"/>
    <n v="9"/>
    <n v="20"/>
    <n v="0.45"/>
    <n v="1"/>
    <n v="0"/>
  </r>
  <r>
    <x v="2"/>
    <x v="24"/>
    <x v="24"/>
    <s v="BOT-133"/>
    <x v="0"/>
    <x v="38"/>
    <n v="0"/>
    <n v="0"/>
    <n v="6.6699999999999995E-2"/>
    <n v="6.6699999999999995E-2"/>
    <n v="0.3666663"/>
    <n v="5.5"/>
    <n v="11"/>
    <n v="164.92"/>
    <n v="11"/>
    <n v="50"/>
    <n v="0.22"/>
    <n v="1"/>
    <n v="0"/>
  </r>
  <r>
    <x v="2"/>
    <x v="24"/>
    <x v="24"/>
    <s v="BOT-174"/>
    <x v="0"/>
    <x v="0"/>
    <n v="0"/>
    <n v="0"/>
    <n v="0.2"/>
    <n v="0.2"/>
    <n v="2.9"/>
    <n v="14.5"/>
    <n v="87"/>
    <n v="435"/>
    <n v="29"/>
    <n v="50"/>
    <n v="0.57999999999999996"/>
    <n v="1"/>
    <n v="0"/>
  </r>
  <r>
    <x v="2"/>
    <x v="24"/>
    <x v="24"/>
    <s v="BOT-180"/>
    <x v="0"/>
    <x v="48"/>
    <n v="0.13339999999999999"/>
    <n v="0"/>
    <n v="0"/>
    <n v="0"/>
    <n v="0.59579899999999997"/>
    <n v="9.98"/>
    <n v="39.950000000000003"/>
    <n v="299.5"/>
    <n v="38"/>
    <n v="68"/>
    <n v="0.55879999999999996"/>
    <n v="2"/>
    <n v="0"/>
  </r>
  <r>
    <x v="2"/>
    <x v="24"/>
    <x v="24"/>
    <s v="BOT-223"/>
    <x v="0"/>
    <x v="68"/>
    <n v="0"/>
    <n v="6.54E-2"/>
    <n v="0"/>
    <n v="0"/>
    <n v="9.9999900000000003E-2"/>
    <n v="4.59"/>
    <n v="9"/>
    <n v="137.61000000000001"/>
    <n v="6"/>
    <n v="20"/>
    <n v="0.3"/>
    <n v="1"/>
    <n v="0"/>
  </r>
  <r>
    <x v="2"/>
    <x v="25"/>
    <x v="25"/>
    <s v="BUS-110"/>
    <x v="0"/>
    <x v="6"/>
    <n v="0"/>
    <n v="0.2"/>
    <n v="1"/>
    <n v="1"/>
    <n v="14.057699"/>
    <n v="11.71"/>
    <n v="421.73"/>
    <n v="351.44"/>
    <n v="141"/>
    <n v="247"/>
    <n v="0.57089999999999996"/>
    <n v="6"/>
    <n v="1"/>
  </r>
  <r>
    <x v="2"/>
    <x v="25"/>
    <x v="25"/>
    <s v="BUS-120"/>
    <x v="0"/>
    <x v="36"/>
    <n v="0.80010000000000003"/>
    <n v="0"/>
    <n v="0.26669999999999999"/>
    <n v="0.26669999999999999"/>
    <n v="27.733326399999999"/>
    <n v="26"/>
    <n v="832"/>
    <n v="779.9"/>
    <n v="208"/>
    <n v="210"/>
    <n v="0.99050000000000005"/>
    <n v="4"/>
    <n v="3"/>
  </r>
  <r>
    <x v="2"/>
    <x v="25"/>
    <x v="25"/>
    <s v="BUS-121"/>
    <x v="0"/>
    <x v="69"/>
    <n v="0"/>
    <n v="0"/>
    <n v="0.80010000000000003"/>
    <n v="0.80010000000000003"/>
    <n v="14.666663"/>
    <n v="18.329999999999998"/>
    <n v="440"/>
    <n v="549.92999999999995"/>
    <n v="110"/>
    <n v="150"/>
    <n v="0.73329999999999995"/>
    <n v="3"/>
    <n v="0"/>
  </r>
  <r>
    <x v="2"/>
    <x v="25"/>
    <x v="25"/>
    <s v="BUS-122"/>
    <x v="0"/>
    <x v="11"/>
    <n v="0"/>
    <n v="0"/>
    <n v="0.26669999999999999"/>
    <n v="0.26669999999999999"/>
    <n v="1.7333329"/>
    <n v="6.5"/>
    <n v="52"/>
    <n v="194.98"/>
    <n v="13"/>
    <n v="50"/>
    <n v="0.26"/>
    <n v="1"/>
    <n v="0"/>
  </r>
  <r>
    <x v="2"/>
    <x v="25"/>
    <x v="25"/>
    <s v="BUS-125"/>
    <x v="0"/>
    <x v="4"/>
    <n v="0.6"/>
    <n v="0"/>
    <n v="0.2"/>
    <n v="0.2"/>
    <n v="20.399999999999999"/>
    <n v="25.5"/>
    <n v="612"/>
    <n v="765"/>
    <n v="204"/>
    <n v="222"/>
    <n v="0.91890000000000005"/>
    <n v="4"/>
    <n v="2"/>
  </r>
  <r>
    <x v="2"/>
    <x v="25"/>
    <x v="25"/>
    <s v="BUS-128"/>
    <x v="0"/>
    <x v="31"/>
    <n v="0.25"/>
    <n v="0.25"/>
    <n v="0.5"/>
    <n v="0.5"/>
    <n v="11.779617999999999"/>
    <n v="11.78"/>
    <n v="353.39"/>
    <n v="353.39"/>
    <n v="117"/>
    <n v="140"/>
    <n v="0.8357"/>
    <n v="4"/>
    <n v="9"/>
  </r>
  <r>
    <x v="2"/>
    <x v="25"/>
    <x v="25"/>
    <s v="BUS-129"/>
    <x v="0"/>
    <x v="27"/>
    <n v="0"/>
    <n v="0"/>
    <n v="0.1333"/>
    <n v="0.1333"/>
    <n v="1.7999982000000001"/>
    <n v="13.5"/>
    <n v="54"/>
    <n v="405.1"/>
    <n v="27"/>
    <n v="50"/>
    <n v="0.54"/>
    <n v="1"/>
    <n v="0"/>
  </r>
  <r>
    <x v="2"/>
    <x v="25"/>
    <x v="25"/>
    <s v="BUS-150"/>
    <x v="0"/>
    <x v="0"/>
    <n v="0.2"/>
    <n v="0"/>
    <n v="0"/>
    <n v="0"/>
    <n v="1.1754281"/>
    <n v="5.88"/>
    <n v="35.26"/>
    <n v="176.31"/>
    <n v="11"/>
    <n v="50"/>
    <n v="0.22"/>
    <n v="1"/>
    <n v="0"/>
  </r>
  <r>
    <x v="2"/>
    <x v="25"/>
    <x v="25"/>
    <s v="BUS-155"/>
    <x v="0"/>
    <x v="0"/>
    <n v="0.1"/>
    <n v="0.1"/>
    <n v="0"/>
    <n v="0"/>
    <n v="2.2999999999999998"/>
    <n v="11.5"/>
    <n v="69"/>
    <n v="345"/>
    <n v="23"/>
    <n v="50"/>
    <n v="0.46"/>
    <n v="1"/>
    <n v="0"/>
  </r>
  <r>
    <x v="2"/>
    <x v="25"/>
    <x v="25"/>
    <s v="BUS-161"/>
    <x v="0"/>
    <x v="24"/>
    <n v="0"/>
    <n v="0"/>
    <n v="2.18E-2"/>
    <n v="2.18E-2"/>
    <n v="9.9999900000000003E-2"/>
    <n v="4.59"/>
    <n v="3"/>
    <n v="137.61000000000001"/>
    <n v="3"/>
    <n v="20"/>
    <n v="0.15"/>
    <n v="1"/>
    <n v="0"/>
  </r>
  <r>
    <x v="2"/>
    <x v="25"/>
    <x v="25"/>
    <s v="BUS-195"/>
    <x v="0"/>
    <x v="5"/>
    <n v="0"/>
    <n v="0"/>
    <n v="0.4"/>
    <n v="0.4"/>
    <n v="8.8000000000000007"/>
    <n v="22"/>
    <n v="264"/>
    <n v="660"/>
    <n v="88"/>
    <n v="100"/>
    <n v="0.88"/>
    <n v="2"/>
    <n v="0"/>
  </r>
  <r>
    <x v="2"/>
    <x v="26"/>
    <x v="26"/>
    <s v="CADD-115"/>
    <x v="0"/>
    <x v="8"/>
    <n v="0.23530000000000001"/>
    <n v="0.1333"/>
    <n v="0"/>
    <n v="0"/>
    <n v="5.1388555"/>
    <n v="13.94"/>
    <n v="154.16999999999999"/>
    <n v="418.25"/>
    <n v="23"/>
    <n v="26"/>
    <n v="0.88460000000000005"/>
    <n v="1"/>
    <n v="0"/>
  </r>
  <r>
    <x v="2"/>
    <x v="26"/>
    <x v="26"/>
    <s v="CADD-120"/>
    <x v="0"/>
    <x v="8"/>
    <n v="0.36859999999999998"/>
    <n v="0"/>
    <n v="0"/>
    <n v="0"/>
    <n v="2.9045705000000002"/>
    <n v="18.79"/>
    <n v="207.79"/>
    <n v="563.72"/>
    <n v="31"/>
    <n v="32"/>
    <n v="0.96879999999999999"/>
    <n v="1"/>
    <n v="3"/>
  </r>
  <r>
    <x v="2"/>
    <x v="26"/>
    <x v="26"/>
    <s v="CADD-125"/>
    <x v="0"/>
    <x v="8"/>
    <n v="0.36859999999999998"/>
    <n v="0"/>
    <n v="0"/>
    <n v="0"/>
    <n v="1.787428"/>
    <n v="13.94"/>
    <n v="154.16999999999999"/>
    <n v="418.25"/>
    <n v="23"/>
    <n v="26"/>
    <n v="0.88460000000000005"/>
    <n v="1"/>
    <n v="0"/>
  </r>
  <r>
    <x v="2"/>
    <x v="26"/>
    <x v="26"/>
    <s v="CADD-127"/>
    <x v="0"/>
    <x v="8"/>
    <n v="0"/>
    <n v="0"/>
    <n v="0.36859999999999998"/>
    <n v="0.36859999999999998"/>
    <n v="2.7782846000000001"/>
    <n v="11.6"/>
    <n v="128.22999999999999"/>
    <n v="347.88"/>
    <n v="20"/>
    <n v="26"/>
    <n v="0.76919999999999999"/>
    <n v="1"/>
    <n v="0"/>
  </r>
  <r>
    <x v="2"/>
    <x v="27"/>
    <x v="27"/>
    <s v="CD-106"/>
    <x v="0"/>
    <x v="25"/>
    <n v="0.17649999999999999"/>
    <n v="0"/>
    <n v="0"/>
    <n v="0"/>
    <n v="1.7"/>
    <n v="9.6300000000000008"/>
    <n v="51"/>
    <n v="288.95"/>
    <n v="34"/>
    <n v="20"/>
    <n v="1.7"/>
    <n v="1"/>
    <n v="1"/>
  </r>
  <r>
    <x v="2"/>
    <x v="27"/>
    <x v="27"/>
    <s v="CD-123"/>
    <x v="0"/>
    <x v="0"/>
    <n v="0.2"/>
    <n v="0"/>
    <n v="0"/>
    <n v="0"/>
    <n v="4.4000000000000004"/>
    <n v="22"/>
    <n v="132"/>
    <n v="660"/>
    <n v="44"/>
    <n v="50"/>
    <n v="0.88"/>
    <n v="1"/>
    <n v="1"/>
  </r>
  <r>
    <x v="2"/>
    <x v="27"/>
    <x v="27"/>
    <s v="CD-124"/>
    <x v="0"/>
    <x v="0"/>
    <n v="0.2"/>
    <n v="0"/>
    <n v="0"/>
    <n v="0"/>
    <n v="5"/>
    <n v="25"/>
    <n v="150"/>
    <n v="750"/>
    <n v="50"/>
    <n v="50"/>
    <n v="1"/>
    <n v="1"/>
    <n v="0"/>
  </r>
  <r>
    <x v="2"/>
    <x v="27"/>
    <x v="27"/>
    <s v="CD-125"/>
    <x v="0"/>
    <x v="5"/>
    <n v="0"/>
    <n v="0"/>
    <n v="0.4"/>
    <n v="0.4"/>
    <n v="8.8000000000000007"/>
    <n v="22"/>
    <n v="264"/>
    <n v="660"/>
    <n v="88"/>
    <n v="100"/>
    <n v="0.88"/>
    <n v="2"/>
    <n v="4"/>
  </r>
  <r>
    <x v="2"/>
    <x v="27"/>
    <x v="27"/>
    <s v="CD-126"/>
    <x v="0"/>
    <x v="0"/>
    <n v="0"/>
    <n v="0"/>
    <n v="0.2"/>
    <n v="0.2"/>
    <n v="2.5645704"/>
    <n v="12.82"/>
    <n v="76.94"/>
    <n v="384.69"/>
    <n v="24"/>
    <n v="35"/>
    <n v="0.68569999999999998"/>
    <n v="1"/>
    <n v="0"/>
  </r>
  <r>
    <x v="2"/>
    <x v="27"/>
    <x v="27"/>
    <s v="CD-127"/>
    <x v="0"/>
    <x v="0"/>
    <n v="0"/>
    <n v="0"/>
    <n v="0.2"/>
    <n v="0.2"/>
    <n v="2.3508562"/>
    <n v="11.75"/>
    <n v="70.53"/>
    <n v="352.63"/>
    <n v="22"/>
    <n v="35"/>
    <n v="0.62860000000000005"/>
    <n v="1"/>
    <n v="0"/>
  </r>
  <r>
    <x v="2"/>
    <x v="27"/>
    <x v="27"/>
    <s v="CD-128"/>
    <x v="0"/>
    <x v="0"/>
    <n v="0"/>
    <n v="0"/>
    <n v="0.2"/>
    <n v="0.2"/>
    <n v="1.7097135999999999"/>
    <n v="8.5500000000000007"/>
    <n v="51.29"/>
    <n v="256.45999999999998"/>
    <n v="16"/>
    <n v="35"/>
    <n v="0.45710000000000001"/>
    <n v="1"/>
    <n v="0"/>
  </r>
  <r>
    <x v="2"/>
    <x v="27"/>
    <x v="27"/>
    <s v="CD-130"/>
    <x v="0"/>
    <x v="0"/>
    <n v="0.2"/>
    <n v="0"/>
    <n v="0"/>
    <n v="0"/>
    <n v="2.2439990999999999"/>
    <n v="11.22"/>
    <n v="67.319999999999993"/>
    <n v="336.6"/>
    <n v="21"/>
    <n v="35"/>
    <n v="0.6"/>
    <n v="1"/>
    <n v="0"/>
  </r>
  <r>
    <x v="2"/>
    <x v="27"/>
    <x v="27"/>
    <s v="CD-131"/>
    <x v="0"/>
    <x v="0"/>
    <n v="0"/>
    <n v="0"/>
    <n v="0.2"/>
    <n v="0.2"/>
    <n v="4.9000000000000004"/>
    <n v="24.5"/>
    <n v="147"/>
    <n v="735"/>
    <n v="49"/>
    <n v="50"/>
    <n v="0.98"/>
    <n v="1"/>
    <n v="0"/>
  </r>
  <r>
    <x v="2"/>
    <x v="27"/>
    <x v="27"/>
    <s v="CD-132"/>
    <x v="0"/>
    <x v="0"/>
    <n v="0.2"/>
    <n v="0"/>
    <n v="0"/>
    <n v="0"/>
    <n v="1.7097135999999999"/>
    <n v="8.5500000000000007"/>
    <n v="51.29"/>
    <n v="256.45999999999998"/>
    <n v="16"/>
    <n v="20"/>
    <n v="0.8"/>
    <n v="1"/>
    <n v="0"/>
  </r>
  <r>
    <x v="2"/>
    <x v="27"/>
    <x v="27"/>
    <s v="CD-133"/>
    <x v="0"/>
    <x v="70"/>
    <n v="0"/>
    <n v="0"/>
    <n v="0.18529999999999999"/>
    <n v="0.18529999999999999"/>
    <n v="0.99999899999999997"/>
    <n v="6.84"/>
    <n v="38"/>
    <n v="205.07"/>
    <n v="19"/>
    <n v="20"/>
    <n v="0.95"/>
    <n v="1"/>
    <n v="0"/>
  </r>
  <r>
    <x v="2"/>
    <x v="27"/>
    <x v="27"/>
    <s v="CD-134"/>
    <x v="0"/>
    <x v="5"/>
    <n v="0"/>
    <n v="0"/>
    <n v="0.4"/>
    <n v="0.4"/>
    <n v="9"/>
    <n v="22.5"/>
    <n v="270"/>
    <n v="675"/>
    <n v="90"/>
    <n v="100"/>
    <n v="0.9"/>
    <n v="2"/>
    <n v="1"/>
  </r>
  <r>
    <x v="2"/>
    <x v="27"/>
    <x v="27"/>
    <s v="CD-136"/>
    <x v="0"/>
    <x v="0"/>
    <n v="0"/>
    <n v="0"/>
    <n v="0.2"/>
    <n v="0.2"/>
    <n v="2.2999999999999998"/>
    <n v="11.5"/>
    <n v="69"/>
    <n v="345"/>
    <n v="23"/>
    <n v="50"/>
    <n v="0.46"/>
    <n v="1"/>
    <n v="0"/>
  </r>
  <r>
    <x v="2"/>
    <x v="27"/>
    <x v="27"/>
    <s v="CD-137"/>
    <x v="0"/>
    <x v="0"/>
    <n v="0.2"/>
    <n v="0"/>
    <n v="0"/>
    <n v="0"/>
    <n v="3.5"/>
    <n v="17.5"/>
    <n v="105"/>
    <n v="525"/>
    <n v="35"/>
    <n v="50"/>
    <n v="0.7"/>
    <n v="1"/>
    <n v="0"/>
  </r>
  <r>
    <x v="2"/>
    <x v="27"/>
    <x v="27"/>
    <s v="CD-141"/>
    <x v="0"/>
    <x v="0"/>
    <n v="0.01"/>
    <n v="0"/>
    <n v="0.19"/>
    <n v="0.19"/>
    <n v="5.6"/>
    <n v="28"/>
    <n v="168"/>
    <n v="840"/>
    <n v="56"/>
    <n v="50"/>
    <n v="1.1200000000000001"/>
    <n v="1"/>
    <n v="6"/>
  </r>
  <r>
    <x v="2"/>
    <x v="27"/>
    <x v="27"/>
    <s v="CD-153"/>
    <x v="0"/>
    <x v="5"/>
    <n v="0.2"/>
    <n v="0"/>
    <n v="0.2"/>
    <n v="0.2"/>
    <n v="5.9"/>
    <n v="14.75"/>
    <n v="177"/>
    <n v="442.5"/>
    <n v="59"/>
    <n v="100"/>
    <n v="0.59"/>
    <n v="2"/>
    <n v="1"/>
  </r>
  <r>
    <x v="2"/>
    <x v="28"/>
    <x v="28"/>
    <s v="CIS-110"/>
    <x v="0"/>
    <x v="71"/>
    <n v="0"/>
    <n v="0"/>
    <n v="0.753"/>
    <n v="0.753"/>
    <n v="15.8"/>
    <n v="20.98"/>
    <n v="474"/>
    <n v="629.48"/>
    <n v="79"/>
    <n v="100"/>
    <n v="0.79"/>
    <n v="2"/>
    <n v="4"/>
  </r>
  <r>
    <x v="2"/>
    <x v="28"/>
    <x v="28"/>
    <s v="CIS-120"/>
    <x v="0"/>
    <x v="47"/>
    <n v="0"/>
    <n v="0"/>
    <n v="0.30980000000000002"/>
    <n v="0.30980000000000002"/>
    <n v="4.9999999979999998"/>
    <n v="16.14"/>
    <n v="150"/>
    <n v="484.18"/>
    <n v="30"/>
    <n v="50"/>
    <n v="0.6"/>
    <n v="1"/>
    <n v="0"/>
  </r>
  <r>
    <x v="2"/>
    <x v="28"/>
    <x v="28"/>
    <s v="CIS-125"/>
    <x v="0"/>
    <x v="47"/>
    <n v="0"/>
    <n v="0"/>
    <n v="0.30980000000000002"/>
    <n v="0.30980000000000002"/>
    <n v="5.4999999977999998"/>
    <n v="17.75"/>
    <n v="165"/>
    <n v="532.6"/>
    <n v="33"/>
    <n v="50"/>
    <n v="0.66"/>
    <n v="1"/>
    <n v="0"/>
  </r>
  <r>
    <x v="2"/>
    <x v="28"/>
    <x v="28"/>
    <s v="CIS-140"/>
    <x v="0"/>
    <x v="47"/>
    <n v="0"/>
    <n v="0"/>
    <n v="0.30980000000000002"/>
    <n v="0.30980000000000002"/>
    <n v="2.9999988000000002"/>
    <n v="9.68"/>
    <n v="90"/>
    <n v="290.51"/>
    <n v="18"/>
    <n v="32"/>
    <n v="0.5625"/>
    <n v="1"/>
    <n v="0"/>
  </r>
  <r>
    <x v="2"/>
    <x v="28"/>
    <x v="28"/>
    <s v="CIS-211"/>
    <x v="0"/>
    <x v="47"/>
    <n v="0"/>
    <n v="0"/>
    <n v="0.30980000000000002"/>
    <n v="0.30980000000000002"/>
    <n v="1.9946663"/>
    <n v="6.44"/>
    <n v="59.84"/>
    <n v="193.16"/>
    <n v="11"/>
    <n v="32"/>
    <n v="0.34379999999999999"/>
    <n v="1"/>
    <n v="0"/>
  </r>
  <r>
    <x v="2"/>
    <x v="28"/>
    <x v="28"/>
    <s v="CIS-219"/>
    <x v="0"/>
    <x v="47"/>
    <n v="0"/>
    <n v="0"/>
    <n v="0.30980000000000002"/>
    <n v="0.30980000000000002"/>
    <n v="1.666666"/>
    <n v="5.38"/>
    <n v="50"/>
    <n v="161.38999999999999"/>
    <n v="10"/>
    <n v="50"/>
    <n v="0.2"/>
    <n v="1"/>
    <n v="0"/>
  </r>
  <r>
    <x v="2"/>
    <x v="28"/>
    <x v="28"/>
    <s v="CIS-263"/>
    <x v="0"/>
    <x v="47"/>
    <n v="0"/>
    <n v="0"/>
    <n v="0.30980000000000002"/>
    <n v="0.30980000000000002"/>
    <n v="2.4999989999999999"/>
    <n v="8.07"/>
    <n v="75"/>
    <n v="242.09"/>
    <n v="15"/>
    <n v="50"/>
    <n v="0.3"/>
    <n v="1"/>
    <n v="0"/>
  </r>
  <r>
    <x v="2"/>
    <x v="28"/>
    <x v="28"/>
    <s v="CIS-264"/>
    <x v="0"/>
    <x v="47"/>
    <n v="0"/>
    <n v="0"/>
    <n v="0.30980000000000002"/>
    <n v="0.30980000000000002"/>
    <n v="1.1666662000000001"/>
    <n v="3.77"/>
    <n v="35"/>
    <n v="112.98"/>
    <n v="7"/>
    <n v="50"/>
    <n v="0.14000000000000001"/>
    <n v="1"/>
    <n v="0"/>
  </r>
  <r>
    <x v="2"/>
    <x v="28"/>
    <x v="28"/>
    <s v="CIS-271"/>
    <x v="0"/>
    <x v="47"/>
    <n v="0"/>
    <n v="0"/>
    <n v="0.30980000000000002"/>
    <n v="0.30980000000000002"/>
    <n v="1.9999999991999999"/>
    <n v="6.46"/>
    <n v="60"/>
    <n v="193.67"/>
    <n v="12"/>
    <n v="50"/>
    <n v="0.24"/>
    <n v="1"/>
    <n v="0"/>
  </r>
  <r>
    <x v="2"/>
    <x v="29"/>
    <x v="29"/>
    <s v="CS-119"/>
    <x v="0"/>
    <x v="0"/>
    <n v="0"/>
    <n v="0"/>
    <n v="0.2"/>
    <n v="0.2"/>
    <n v="3.2057129999999998"/>
    <n v="16.03"/>
    <n v="96.17"/>
    <n v="480.86"/>
    <n v="30"/>
    <n v="50"/>
    <n v="0.6"/>
    <n v="1"/>
    <n v="0"/>
  </r>
  <r>
    <x v="2"/>
    <x v="29"/>
    <x v="29"/>
    <s v="CS-119L"/>
    <x v="0"/>
    <x v="25"/>
    <n v="0"/>
    <n v="0"/>
    <n v="0.17649999999999999"/>
    <n v="0.17649999999999999"/>
    <n v="3"/>
    <n v="17"/>
    <n v="90"/>
    <n v="509.92"/>
    <n v="30"/>
    <n v="50"/>
    <n v="0.6"/>
    <n v="1"/>
    <n v="0"/>
  </r>
  <r>
    <x v="2"/>
    <x v="29"/>
    <x v="29"/>
    <s v="CS-181"/>
    <x v="0"/>
    <x v="59"/>
    <n v="0"/>
    <n v="0"/>
    <n v="0.3765"/>
    <n v="0.3765"/>
    <n v="6"/>
    <n v="15.94"/>
    <n v="180"/>
    <n v="478.09"/>
    <n v="30"/>
    <n v="32"/>
    <n v="0.9375"/>
    <n v="1"/>
    <n v="0"/>
  </r>
  <r>
    <x v="2"/>
    <x v="29"/>
    <x v="29"/>
    <s v="CS-182"/>
    <x v="0"/>
    <x v="59"/>
    <n v="0"/>
    <n v="0"/>
    <n v="0.3765"/>
    <n v="0.3765"/>
    <n v="9.8000000000000007"/>
    <n v="26.03"/>
    <n v="294"/>
    <n v="780.88"/>
    <n v="49"/>
    <n v="50"/>
    <n v="0.98"/>
    <n v="1"/>
    <n v="1"/>
  </r>
  <r>
    <x v="2"/>
    <x v="29"/>
    <x v="29"/>
    <s v="CS-240"/>
    <x v="0"/>
    <x v="0"/>
    <n v="0"/>
    <n v="0"/>
    <n v="0.2"/>
    <n v="0.2"/>
    <n v="1.4959994000000001"/>
    <n v="7.48"/>
    <n v="44.88"/>
    <n v="224.4"/>
    <n v="14"/>
    <n v="32"/>
    <n v="0.4375"/>
    <n v="1"/>
    <n v="0"/>
  </r>
  <r>
    <x v="2"/>
    <x v="30"/>
    <x v="30"/>
    <s v="CWS-100"/>
    <x v="0"/>
    <x v="0"/>
    <n v="0"/>
    <n v="0"/>
    <n v="0.2"/>
    <n v="0.2"/>
    <n v="1.9"/>
    <n v="9.5"/>
    <n v="57"/>
    <n v="285"/>
    <n v="19"/>
    <n v="23"/>
    <n v="0.82609999999999995"/>
    <n v="1"/>
    <n v="0"/>
  </r>
  <r>
    <x v="2"/>
    <x v="30"/>
    <x v="30"/>
    <s v="CWS-101"/>
    <x v="0"/>
    <x v="0"/>
    <n v="0.2"/>
    <n v="0"/>
    <n v="0"/>
    <n v="0"/>
    <n v="1.4"/>
    <n v="7"/>
    <n v="42"/>
    <n v="210"/>
    <n v="14"/>
    <n v="45"/>
    <n v="0.31109999999999999"/>
    <n v="1"/>
    <n v="0"/>
  </r>
  <r>
    <x v="2"/>
    <x v="30"/>
    <x v="30"/>
    <s v="CWS-102"/>
    <x v="0"/>
    <x v="0"/>
    <n v="0.2"/>
    <n v="0"/>
    <n v="0"/>
    <n v="0"/>
    <n v="2.3131330000000001"/>
    <n v="11.57"/>
    <n v="69.39"/>
    <n v="346.97"/>
    <n v="23"/>
    <n v="45"/>
    <n v="0.5111"/>
    <n v="1"/>
    <n v="0"/>
  </r>
  <r>
    <x v="2"/>
    <x v="30"/>
    <x v="30"/>
    <s v="CWS-106"/>
    <x v="0"/>
    <x v="0"/>
    <n v="0"/>
    <n v="0"/>
    <n v="0.2"/>
    <n v="0.2"/>
    <n v="2.1"/>
    <n v="10.5"/>
    <n v="63"/>
    <n v="315"/>
    <n v="21"/>
    <n v="50"/>
    <n v="0.42"/>
    <n v="1"/>
    <n v="0"/>
  </r>
  <r>
    <x v="2"/>
    <x v="30"/>
    <x v="30"/>
    <s v="CWS-107"/>
    <x v="0"/>
    <x v="0"/>
    <n v="0"/>
    <n v="0"/>
    <n v="0.2"/>
    <n v="0.2"/>
    <n v="1.8102780000000001"/>
    <n v="9.0500000000000007"/>
    <n v="54.31"/>
    <n v="271.54000000000002"/>
    <n v="18"/>
    <n v="45"/>
    <n v="0.4"/>
    <n v="1"/>
    <n v="0"/>
  </r>
  <r>
    <x v="2"/>
    <x v="30"/>
    <x v="30"/>
    <s v="CWS-110"/>
    <x v="0"/>
    <x v="0"/>
    <n v="0"/>
    <n v="0"/>
    <n v="0.2"/>
    <n v="0.2"/>
    <n v="2.3131330000000001"/>
    <n v="11.57"/>
    <n v="69.39"/>
    <n v="346.97"/>
    <n v="23"/>
    <n v="23"/>
    <n v="1"/>
    <n v="1"/>
    <n v="0"/>
  </r>
  <r>
    <x v="2"/>
    <x v="30"/>
    <x v="30"/>
    <s v="CWS-112"/>
    <x v="0"/>
    <x v="0"/>
    <n v="0"/>
    <n v="0"/>
    <n v="0.2"/>
    <n v="0.2"/>
    <n v="3.8"/>
    <n v="19"/>
    <n v="114"/>
    <n v="570"/>
    <n v="38"/>
    <n v="50"/>
    <n v="0.76"/>
    <n v="1"/>
    <n v="0"/>
  </r>
  <r>
    <x v="2"/>
    <x v="30"/>
    <x v="30"/>
    <s v="CWS-115"/>
    <x v="0"/>
    <x v="0"/>
    <n v="0"/>
    <n v="0"/>
    <n v="0.2"/>
    <n v="0.2"/>
    <n v="1.206852"/>
    <n v="6.03"/>
    <n v="36.21"/>
    <n v="181.03"/>
    <n v="12"/>
    <n v="23"/>
    <n v="0.52170000000000005"/>
    <n v="1"/>
    <n v="0"/>
  </r>
  <r>
    <x v="2"/>
    <x v="30"/>
    <x v="30"/>
    <s v="CWS-130"/>
    <x v="0"/>
    <x v="0"/>
    <n v="0.2"/>
    <n v="0"/>
    <n v="0"/>
    <n v="0"/>
    <n v="3.0171299999999999"/>
    <n v="15.09"/>
    <n v="90.51"/>
    <n v="452.57"/>
    <n v="30"/>
    <n v="45"/>
    <n v="0.66669999999999996"/>
    <n v="1"/>
    <n v="0"/>
  </r>
  <r>
    <x v="2"/>
    <x v="30"/>
    <x v="30"/>
    <s v="CWS-134"/>
    <x v="0"/>
    <x v="0"/>
    <n v="0"/>
    <n v="0"/>
    <n v="0.2"/>
    <n v="0.2"/>
    <n v="1.206852"/>
    <n v="6.03"/>
    <n v="36.21"/>
    <n v="181.03"/>
    <n v="12"/>
    <n v="23"/>
    <n v="0.52170000000000005"/>
    <n v="1"/>
    <n v="0"/>
  </r>
  <r>
    <x v="2"/>
    <x v="30"/>
    <x v="30"/>
    <s v="CWS-280"/>
    <x v="0"/>
    <x v="72"/>
    <n v="0"/>
    <n v="0"/>
    <n v="0.18820000000000001"/>
    <n v="0.18820000000000001"/>
    <n v="1.954283"/>
    <n v="10.38"/>
    <n v="58.63"/>
    <n v="311.52"/>
    <n v="19"/>
    <n v="23"/>
    <n v="0.82609999999999995"/>
    <n v="1"/>
    <n v="0"/>
  </r>
  <r>
    <x v="2"/>
    <x v="30"/>
    <x v="30"/>
    <s v="CWS-282"/>
    <x v="0"/>
    <x v="0"/>
    <n v="0"/>
    <n v="0"/>
    <n v="0.2"/>
    <n v="0.2"/>
    <n v="0.80456799999999995"/>
    <n v="4.0199999999999996"/>
    <n v="24.14"/>
    <n v="120.69"/>
    <n v="8"/>
    <n v="23"/>
    <n v="0.3478"/>
    <n v="1"/>
    <n v="0"/>
  </r>
  <r>
    <x v="2"/>
    <x v="30"/>
    <x v="30"/>
    <s v="CWS-290"/>
    <x v="0"/>
    <x v="26"/>
    <n v="0"/>
    <n v="0"/>
    <n v="1.09E-2"/>
    <n v="1.09E-2"/>
    <m/>
    <n v="0"/>
    <n v="0"/>
    <n v="0"/>
    <n v="0"/>
    <n v="20"/>
    <n v="0"/>
    <n v="1"/>
    <n v="0"/>
  </r>
  <r>
    <x v="2"/>
    <x v="31"/>
    <x v="31"/>
    <s v="ECON-110"/>
    <x v="0"/>
    <x v="0"/>
    <n v="0"/>
    <n v="0"/>
    <n v="0.2"/>
    <n v="0.2"/>
    <n v="2.559984"/>
    <n v="12.8"/>
    <n v="76.8"/>
    <n v="384"/>
    <n v="28"/>
    <n v="30"/>
    <n v="0.93330000000000002"/>
    <n v="1"/>
    <n v="0"/>
  </r>
  <r>
    <x v="2"/>
    <x v="31"/>
    <x v="31"/>
    <s v="ECON-120"/>
    <x v="0"/>
    <x v="31"/>
    <n v="0.4"/>
    <n v="0"/>
    <n v="0.6"/>
    <n v="0.6"/>
    <n v="21.349321"/>
    <n v="21.35"/>
    <n v="640.48"/>
    <n v="640.48"/>
    <n v="213"/>
    <n v="265"/>
    <n v="0.80379999999999996"/>
    <n v="5"/>
    <n v="7"/>
  </r>
  <r>
    <x v="2"/>
    <x v="31"/>
    <x v="31"/>
    <s v="ECON-121"/>
    <x v="0"/>
    <x v="5"/>
    <n v="0"/>
    <n v="0"/>
    <n v="0.4"/>
    <n v="0.4"/>
    <n v="11.1"/>
    <n v="27.75"/>
    <n v="333"/>
    <n v="832.5"/>
    <n v="111"/>
    <n v="119"/>
    <n v="0.93279999999999996"/>
    <n v="2"/>
    <n v="5"/>
  </r>
  <r>
    <x v="2"/>
    <x v="32"/>
    <x v="32"/>
    <s v="ED-200"/>
    <x v="0"/>
    <x v="0"/>
    <n v="0"/>
    <n v="0"/>
    <n v="0.2"/>
    <n v="0.2"/>
    <n v="2"/>
    <n v="10"/>
    <n v="60"/>
    <n v="300"/>
    <n v="20"/>
    <n v="50"/>
    <n v="0.4"/>
    <n v="1"/>
    <n v="0"/>
  </r>
  <r>
    <x v="2"/>
    <x v="33"/>
    <x v="33"/>
    <s v="EHSM-100"/>
    <x v="0"/>
    <x v="11"/>
    <n v="0.26669999999999999"/>
    <n v="0"/>
    <n v="0"/>
    <n v="0"/>
    <n v="3.9999989999999999"/>
    <n v="15"/>
    <n v="120"/>
    <n v="449.94"/>
    <n v="30"/>
    <n v="50"/>
    <n v="0.6"/>
    <n v="1"/>
    <n v="0"/>
  </r>
  <r>
    <x v="2"/>
    <x v="33"/>
    <x v="33"/>
    <s v="EHSM-140"/>
    <x v="0"/>
    <x v="11"/>
    <n v="0.26669999999999999"/>
    <n v="0"/>
    <n v="0"/>
    <n v="0"/>
    <n v="1.7333329"/>
    <n v="6.5"/>
    <n v="52"/>
    <n v="194.98"/>
    <n v="13"/>
    <n v="50"/>
    <n v="0.26"/>
    <n v="1"/>
    <n v="0"/>
  </r>
  <r>
    <x v="2"/>
    <x v="33"/>
    <x v="33"/>
    <s v="EHSM-200"/>
    <x v="0"/>
    <x v="11"/>
    <n v="0.26669999999999999"/>
    <n v="0"/>
    <n v="0"/>
    <n v="0"/>
    <n v="2.3999994"/>
    <n v="9"/>
    <n v="72"/>
    <n v="269.97000000000003"/>
    <n v="18"/>
    <n v="50"/>
    <n v="0.36"/>
    <n v="1"/>
    <n v="0"/>
  </r>
  <r>
    <x v="2"/>
    <x v="33"/>
    <x v="33"/>
    <s v="EHSM-240"/>
    <x v="0"/>
    <x v="73"/>
    <n v="0"/>
    <n v="0"/>
    <n v="3.27E-2"/>
    <n v="3.27E-2"/>
    <n v="3.3333300000000003E-2"/>
    <n v="8.15"/>
    <n v="8"/>
    <n v="244.65"/>
    <n v="3"/>
    <n v="20"/>
    <n v="0.15"/>
    <n v="1"/>
    <n v="0"/>
  </r>
  <r>
    <x v="2"/>
    <x v="34"/>
    <x v="34"/>
    <s v="ET-110"/>
    <x v="0"/>
    <x v="71"/>
    <n v="0"/>
    <n v="0.753"/>
    <n v="0"/>
    <n v="0"/>
    <n v="8.7039960000000001"/>
    <n v="11.56"/>
    <n v="261.12"/>
    <n v="346.77"/>
    <n v="42"/>
    <n v="56"/>
    <n v="0.75"/>
    <n v="2"/>
    <n v="0"/>
  </r>
  <r>
    <x v="2"/>
    <x v="35"/>
    <x v="35"/>
    <s v="GD-105"/>
    <x v="0"/>
    <x v="74"/>
    <n v="0"/>
    <n v="0"/>
    <n v="0.61960000000000004"/>
    <n v="0.61960000000000004"/>
    <n v="9.3152348000000007"/>
    <n v="15.03"/>
    <n v="279.45999999999998"/>
    <n v="451.03"/>
    <n v="55"/>
    <n v="80"/>
    <n v="0.6875"/>
    <n v="2"/>
    <n v="0"/>
  </r>
  <r>
    <x v="2"/>
    <x v="35"/>
    <x v="35"/>
    <s v="GD-110"/>
    <x v="0"/>
    <x v="47"/>
    <n v="0"/>
    <n v="0"/>
    <n v="0.30980000000000002"/>
    <n v="0.30980000000000002"/>
    <n v="1.4999994000000001"/>
    <n v="4.84"/>
    <n v="45"/>
    <n v="145.25"/>
    <n v="9"/>
    <n v="30"/>
    <n v="0.3"/>
    <n v="1"/>
    <n v="0"/>
  </r>
  <r>
    <x v="2"/>
    <x v="35"/>
    <x v="35"/>
    <s v="GD-120"/>
    <x v="0"/>
    <x v="47"/>
    <n v="0"/>
    <n v="0"/>
    <n v="0.30980000000000002"/>
    <n v="0.30980000000000002"/>
    <n v="2.1666658000000001"/>
    <n v="6.99"/>
    <n v="65"/>
    <n v="209.81"/>
    <n v="13"/>
    <n v="50"/>
    <n v="0.26"/>
    <n v="1"/>
    <n v="0"/>
  </r>
  <r>
    <x v="2"/>
    <x v="35"/>
    <x v="35"/>
    <s v="GD-126"/>
    <x v="0"/>
    <x v="47"/>
    <n v="0"/>
    <n v="0"/>
    <n v="0.30980000000000002"/>
    <n v="0.30980000000000002"/>
    <n v="2.9999988000000002"/>
    <n v="9.68"/>
    <n v="90"/>
    <n v="290.51"/>
    <n v="18"/>
    <n v="50"/>
    <n v="0.36"/>
    <n v="1"/>
    <n v="0"/>
  </r>
  <r>
    <x v="2"/>
    <x v="35"/>
    <x v="35"/>
    <s v="GD-129"/>
    <x v="0"/>
    <x v="47"/>
    <n v="0"/>
    <n v="0"/>
    <n v="0.30980000000000002"/>
    <n v="0.30980000000000002"/>
    <n v="2.1666658000000001"/>
    <n v="6.99"/>
    <n v="65"/>
    <n v="209.81"/>
    <n v="13"/>
    <n v="20"/>
    <n v="0.65"/>
    <n v="1"/>
    <n v="0"/>
  </r>
  <r>
    <x v="2"/>
    <x v="35"/>
    <x v="35"/>
    <s v="GD-210"/>
    <x v="0"/>
    <x v="47"/>
    <n v="0"/>
    <n v="0"/>
    <n v="0.30980000000000002"/>
    <n v="0.30980000000000002"/>
    <n v="4.3333316000000002"/>
    <n v="13.99"/>
    <n v="130"/>
    <n v="419.63"/>
    <n v="26"/>
    <n v="50"/>
    <n v="0.52"/>
    <n v="1"/>
    <n v="0"/>
  </r>
  <r>
    <x v="2"/>
    <x v="35"/>
    <x v="35"/>
    <s v="GD-217"/>
    <x v="0"/>
    <x v="47"/>
    <n v="0"/>
    <n v="0"/>
    <n v="0.30980000000000002"/>
    <n v="0.30980000000000002"/>
    <n v="2.8333322000000001"/>
    <n v="9.15"/>
    <n v="85"/>
    <n v="274.37"/>
    <n v="17"/>
    <n v="50"/>
    <n v="0.34"/>
    <n v="1"/>
    <n v="0"/>
  </r>
  <r>
    <x v="2"/>
    <x v="35"/>
    <x v="35"/>
    <s v="GD-225"/>
    <x v="0"/>
    <x v="47"/>
    <n v="0"/>
    <n v="0"/>
    <n v="0.30980000000000002"/>
    <n v="0.30980000000000002"/>
    <n v="2.6714280000000001"/>
    <n v="8.6199999999999992"/>
    <n v="80.14"/>
    <n v="258.69"/>
    <n v="15"/>
    <n v="30"/>
    <n v="0.5"/>
    <n v="1"/>
    <n v="0"/>
  </r>
  <r>
    <x v="2"/>
    <x v="36"/>
    <x v="36"/>
    <s v="OH-102"/>
    <x v="0"/>
    <x v="27"/>
    <n v="0.1333"/>
    <n v="0"/>
    <n v="0"/>
    <n v="0"/>
    <n v="1.3405697999999999"/>
    <n v="10.06"/>
    <n v="40.22"/>
    <n v="301.7"/>
    <n v="18"/>
    <n v="36"/>
    <n v="0.5"/>
    <n v="1"/>
    <n v="0"/>
  </r>
  <r>
    <x v="2"/>
    <x v="36"/>
    <x v="36"/>
    <s v="OH-114"/>
    <x v="0"/>
    <x v="47"/>
    <n v="0"/>
    <n v="0"/>
    <n v="0.30980000000000002"/>
    <n v="0.30980000000000002"/>
    <n v="1.8133330000000001"/>
    <n v="5.85"/>
    <n v="54.4"/>
    <n v="175.6"/>
    <n v="10"/>
    <n v="22"/>
    <n v="0.45450000000000002"/>
    <n v="1"/>
    <n v="0"/>
  </r>
  <r>
    <x v="2"/>
    <x v="36"/>
    <x v="36"/>
    <s v="OH-116"/>
    <x v="0"/>
    <x v="47"/>
    <n v="0"/>
    <n v="0"/>
    <n v="0.30980000000000002"/>
    <n v="0.30980000000000002"/>
    <n v="2.5386662000000002"/>
    <n v="8.19"/>
    <n v="76.16"/>
    <n v="245.84"/>
    <n v="14"/>
    <n v="22"/>
    <n v="0.63639999999999997"/>
    <n v="1"/>
    <n v="0"/>
  </r>
  <r>
    <x v="2"/>
    <x v="36"/>
    <x v="36"/>
    <s v="OH-120"/>
    <x v="0"/>
    <x v="47"/>
    <n v="0.30980000000000002"/>
    <n v="0"/>
    <n v="0"/>
    <n v="0"/>
    <n v="3.5479999966000002"/>
    <n v="11.45"/>
    <n v="106.44"/>
    <n v="343.58"/>
    <n v="37"/>
    <n v="22"/>
    <n v="1.6818"/>
    <n v="1"/>
    <n v="0"/>
  </r>
  <r>
    <x v="2"/>
    <x v="36"/>
    <x v="36"/>
    <s v="OH-150"/>
    <x v="0"/>
    <x v="47"/>
    <n v="0"/>
    <n v="0"/>
    <n v="0.30980000000000002"/>
    <n v="0.30980000000000002"/>
    <n v="3.2639993999999999"/>
    <n v="10.54"/>
    <n v="97.92"/>
    <n v="316.07"/>
    <n v="18"/>
    <n v="23"/>
    <n v="0.78259999999999996"/>
    <n v="1"/>
    <n v="0"/>
  </r>
  <r>
    <x v="2"/>
    <x v="36"/>
    <x v="36"/>
    <s v="OH-170"/>
    <x v="0"/>
    <x v="0"/>
    <n v="0"/>
    <n v="0"/>
    <n v="0.2"/>
    <n v="0.2"/>
    <n v="2.2439990999999999"/>
    <n v="11.22"/>
    <n v="67.319999999999993"/>
    <n v="336.6"/>
    <n v="21"/>
    <n v="22"/>
    <n v="0.95450000000000002"/>
    <n v="1"/>
    <n v="0"/>
  </r>
  <r>
    <x v="2"/>
    <x v="36"/>
    <x v="36"/>
    <s v="OH-200"/>
    <x v="0"/>
    <x v="47"/>
    <n v="0"/>
    <n v="0"/>
    <n v="0.30980000000000002"/>
    <n v="0.30980000000000002"/>
    <n v="1.8333326000000001"/>
    <n v="12.91"/>
    <n v="120"/>
    <n v="387.35"/>
    <n v="24"/>
    <n v="26"/>
    <n v="0.92310000000000003"/>
    <n v="1"/>
    <n v="0"/>
  </r>
  <r>
    <x v="2"/>
    <x v="36"/>
    <x v="36"/>
    <s v="OH-221"/>
    <x v="0"/>
    <x v="47"/>
    <n v="0"/>
    <n v="0"/>
    <n v="0.30980000000000002"/>
    <n v="0.30980000000000002"/>
    <n v="1.3885714274000001"/>
    <n v="4.4800000000000004"/>
    <n v="41.66"/>
    <n v="134.46"/>
    <n v="17"/>
    <n v="23"/>
    <n v="0.73909999999999998"/>
    <n v="1"/>
    <n v="0"/>
  </r>
  <r>
    <x v="2"/>
    <x v="36"/>
    <x v="36"/>
    <s v="OH-222"/>
    <x v="0"/>
    <x v="67"/>
    <n v="0"/>
    <n v="0"/>
    <n v="0.1215"/>
    <n v="0.1215"/>
    <n v="0.59999999940000004"/>
    <n v="4.9400000000000004"/>
    <n v="18"/>
    <n v="148.15"/>
    <n v="18"/>
    <n v="14"/>
    <n v="1.2857000000000001"/>
    <n v="1"/>
    <n v="0"/>
  </r>
  <r>
    <x v="2"/>
    <x v="36"/>
    <x v="36"/>
    <s v="OH-235"/>
    <x v="0"/>
    <x v="11"/>
    <n v="0"/>
    <n v="0"/>
    <n v="0.26669999999999999"/>
    <n v="0.26669999999999999"/>
    <n v="3.0632359999999998"/>
    <n v="11.49"/>
    <n v="91.9"/>
    <n v="344.57"/>
    <n v="22"/>
    <n v="23"/>
    <n v="0.95650000000000002"/>
    <n v="1"/>
    <n v="0"/>
  </r>
  <r>
    <x v="2"/>
    <x v="36"/>
    <x v="36"/>
    <s v="OH-255"/>
    <x v="0"/>
    <x v="27"/>
    <n v="0.1333"/>
    <n v="0"/>
    <n v="0"/>
    <n v="0"/>
    <n v="1.489522"/>
    <n v="11.17"/>
    <n v="44.69"/>
    <n v="335.23"/>
    <n v="20"/>
    <n v="32"/>
    <n v="0.625"/>
    <n v="1"/>
    <n v="0"/>
  </r>
  <r>
    <x v="2"/>
    <x v="36"/>
    <x v="36"/>
    <s v="OH-290"/>
    <x v="0"/>
    <x v="75"/>
    <n v="0"/>
    <n v="0"/>
    <n v="0.11990000000000001"/>
    <n v="0.11990000000000001"/>
    <n v="0.19999980000000001"/>
    <n v="6.39"/>
    <n v="23"/>
    <n v="191.83"/>
    <n v="12"/>
    <n v="20"/>
    <n v="0.6"/>
    <n v="1"/>
    <n v="0"/>
  </r>
  <r>
    <x v="2"/>
    <x v="37"/>
    <x v="37"/>
    <s v="PARA-100"/>
    <x v="0"/>
    <x v="0"/>
    <n v="0.1"/>
    <n v="0"/>
    <n v="0.1"/>
    <n v="0.1"/>
    <n v="2.168555"/>
    <n v="10.84"/>
    <n v="65.06"/>
    <n v="325.27999999999997"/>
    <n v="23"/>
    <n v="40"/>
    <n v="0.57499999999999996"/>
    <n v="1"/>
    <n v="0"/>
  </r>
  <r>
    <x v="2"/>
    <x v="37"/>
    <x v="37"/>
    <s v="PARA-121"/>
    <x v="0"/>
    <x v="38"/>
    <n v="0"/>
    <n v="0"/>
    <n v="6.6699999999999995E-2"/>
    <n v="6.6699999999999995E-2"/>
    <n v="0.49999949999999999"/>
    <n v="7.5"/>
    <n v="15"/>
    <n v="224.89"/>
    <n v="15"/>
    <n v="50"/>
    <n v="0.3"/>
    <n v="1"/>
    <n v="0"/>
  </r>
  <r>
    <x v="2"/>
    <x v="37"/>
    <x v="37"/>
    <s v="PARA-130"/>
    <x v="0"/>
    <x v="0"/>
    <n v="0"/>
    <n v="0"/>
    <n v="0.2"/>
    <n v="0.2"/>
    <n v="1.4959994000000001"/>
    <n v="7.48"/>
    <n v="44.88"/>
    <n v="224.4"/>
    <n v="14"/>
    <n v="32"/>
    <n v="0.4375"/>
    <n v="1"/>
    <n v="0"/>
  </r>
  <r>
    <x v="2"/>
    <x v="37"/>
    <x v="37"/>
    <s v="PARA-135"/>
    <x v="0"/>
    <x v="0"/>
    <n v="0"/>
    <n v="0"/>
    <n v="0.2"/>
    <n v="0.2"/>
    <n v="1.2822852"/>
    <n v="6.41"/>
    <n v="38.47"/>
    <n v="192.34"/>
    <n v="12"/>
    <n v="40"/>
    <n v="0.3"/>
    <n v="1"/>
    <n v="0"/>
  </r>
  <r>
    <x v="2"/>
    <x v="37"/>
    <x v="37"/>
    <s v="PARA-140"/>
    <x v="0"/>
    <x v="38"/>
    <n v="0"/>
    <n v="0"/>
    <n v="6.6699999999999995E-2"/>
    <n v="6.6699999999999995E-2"/>
    <n v="0.66666599999999998"/>
    <n v="9.99"/>
    <n v="20"/>
    <n v="299.85000000000002"/>
    <n v="20"/>
    <n v="50"/>
    <n v="0.4"/>
    <n v="1"/>
    <n v="0"/>
  </r>
  <r>
    <x v="2"/>
    <x v="37"/>
    <x v="37"/>
    <s v="PARA-146"/>
    <x v="0"/>
    <x v="38"/>
    <n v="6.6699999999999995E-2"/>
    <n v="0"/>
    <n v="0"/>
    <n v="0"/>
    <n v="0.33333299999999999"/>
    <n v="5"/>
    <n v="10"/>
    <n v="149.91999999999999"/>
    <n v="10"/>
    <n v="50"/>
    <n v="0.2"/>
    <n v="1"/>
    <n v="0"/>
  </r>
  <r>
    <x v="2"/>
    <x v="37"/>
    <x v="37"/>
    <s v="PARA-150"/>
    <x v="0"/>
    <x v="27"/>
    <n v="6.6699999999999995E-2"/>
    <n v="0"/>
    <n v="6.6600000000000006E-2"/>
    <n v="6.6600000000000006E-2"/>
    <n v="1.7333316000000001"/>
    <n v="13"/>
    <n v="52"/>
    <n v="390.1"/>
    <n v="26"/>
    <n v="50"/>
    <n v="0.52"/>
    <n v="1"/>
    <n v="0"/>
  </r>
  <r>
    <x v="2"/>
    <x v="37"/>
    <x v="37"/>
    <s v="PARA-170"/>
    <x v="0"/>
    <x v="38"/>
    <n v="0"/>
    <n v="0"/>
    <n v="6.6699999999999995E-2"/>
    <n v="6.6699999999999995E-2"/>
    <n v="0.7333326"/>
    <n v="10.99"/>
    <n v="22"/>
    <n v="329.83"/>
    <n v="22"/>
    <n v="50"/>
    <n v="0.44"/>
    <n v="1"/>
    <n v="0"/>
  </r>
  <r>
    <x v="2"/>
    <x v="37"/>
    <x v="37"/>
    <s v="PARA-250"/>
    <x v="0"/>
    <x v="73"/>
    <n v="0"/>
    <n v="0"/>
    <n v="3.27E-2"/>
    <n v="3.27E-2"/>
    <n v="6.6666600000000006E-2"/>
    <n v="7.14"/>
    <n v="7"/>
    <n v="214.07"/>
    <n v="4"/>
    <n v="20"/>
    <n v="0.2"/>
    <n v="1"/>
    <n v="0"/>
  </r>
  <r>
    <x v="2"/>
    <x v="38"/>
    <x v="38"/>
    <s v="RE-190"/>
    <x v="0"/>
    <x v="5"/>
    <n v="0"/>
    <n v="0"/>
    <n v="0.4"/>
    <n v="0.4"/>
    <n v="9.4"/>
    <n v="23.5"/>
    <n v="282"/>
    <n v="705"/>
    <n v="94"/>
    <n v="106"/>
    <n v="0.88680000000000003"/>
    <n v="2"/>
    <n v="1"/>
  </r>
  <r>
    <x v="2"/>
    <x v="38"/>
    <x v="38"/>
    <s v="RE-191"/>
    <x v="0"/>
    <x v="5"/>
    <n v="0"/>
    <n v="0"/>
    <n v="0.4"/>
    <n v="0.4"/>
    <n v="7.7"/>
    <n v="19.25"/>
    <n v="231"/>
    <n v="577.5"/>
    <n v="77"/>
    <n v="113"/>
    <n v="0.68140000000000001"/>
    <n v="2"/>
    <n v="7"/>
  </r>
  <r>
    <x v="2"/>
    <x v="38"/>
    <x v="38"/>
    <s v="RE-192"/>
    <x v="0"/>
    <x v="0"/>
    <n v="0"/>
    <n v="0"/>
    <n v="0.2"/>
    <n v="0.2"/>
    <n v="4.2"/>
    <n v="21"/>
    <n v="126"/>
    <n v="630"/>
    <n v="42"/>
    <n v="50"/>
    <n v="0.84"/>
    <n v="1"/>
    <n v="0"/>
  </r>
  <r>
    <x v="2"/>
    <x v="38"/>
    <x v="38"/>
    <s v="RE-193"/>
    <x v="0"/>
    <x v="0"/>
    <n v="0"/>
    <n v="0"/>
    <n v="0.2"/>
    <n v="0.2"/>
    <n v="4.5999999999999996"/>
    <n v="23"/>
    <n v="138"/>
    <n v="690"/>
    <n v="46"/>
    <n v="50"/>
    <n v="0.92"/>
    <n v="1"/>
    <n v="0"/>
  </r>
  <r>
    <x v="2"/>
    <x v="38"/>
    <x v="38"/>
    <s v="RE-201"/>
    <x v="0"/>
    <x v="0"/>
    <n v="0"/>
    <n v="0"/>
    <n v="0.2"/>
    <n v="0.2"/>
    <n v="3.3"/>
    <n v="16.5"/>
    <n v="99"/>
    <n v="495"/>
    <n v="33"/>
    <n v="50"/>
    <n v="0.66"/>
    <n v="1"/>
    <n v="0"/>
  </r>
  <r>
    <x v="2"/>
    <x v="38"/>
    <x v="38"/>
    <s v="RE-250"/>
    <x v="0"/>
    <x v="76"/>
    <n v="0"/>
    <n v="0"/>
    <n v="1.09E-2"/>
    <n v="1.09E-2"/>
    <n v="9.9999900000000003E-2"/>
    <n v="9.17"/>
    <n v="3"/>
    <n v="275.23"/>
    <n v="3"/>
    <n v="20"/>
    <n v="0.15"/>
    <n v="1"/>
    <n v="0"/>
  </r>
  <r>
    <x v="2"/>
    <x v="23"/>
    <x v="23"/>
    <s v="AUTO-099"/>
    <x v="1"/>
    <x v="5"/>
    <n v="0.2"/>
    <n v="0"/>
    <n v="0.2"/>
    <n v="0.2"/>
    <n v="6.8508562"/>
    <n v="17.13"/>
    <n v="205.53"/>
    <n v="513.80999999999995"/>
    <n v="67"/>
    <n v="78"/>
    <n v="0.85899999999999999"/>
    <n v="2"/>
    <n v="0"/>
  </r>
  <r>
    <x v="2"/>
    <x v="23"/>
    <x v="23"/>
    <s v="AUTO-100L"/>
    <x v="1"/>
    <x v="63"/>
    <n v="0"/>
    <n v="0.17649999999999999"/>
    <n v="0.17649999999999999"/>
    <n v="0.17649999999999999"/>
    <n v="4.8085694999999999"/>
    <n v="13.62"/>
    <n v="144.26"/>
    <n v="408.66"/>
    <n v="45"/>
    <n v="56"/>
    <n v="0.80359999999999998"/>
    <n v="2"/>
    <n v="0"/>
  </r>
  <r>
    <x v="2"/>
    <x v="23"/>
    <x v="23"/>
    <s v="AUTO-111"/>
    <x v="1"/>
    <x v="27"/>
    <n v="0"/>
    <n v="0"/>
    <n v="0.1333"/>
    <n v="0.1333"/>
    <n v="1.9333313999999999"/>
    <n v="14.5"/>
    <n v="58"/>
    <n v="435.11"/>
    <n v="29"/>
    <n v="28"/>
    <n v="1.0357000000000001"/>
    <n v="1"/>
    <n v="0"/>
  </r>
  <r>
    <x v="2"/>
    <x v="23"/>
    <x v="23"/>
    <s v="AUTO-111L"/>
    <x v="1"/>
    <x v="25"/>
    <n v="0"/>
    <n v="0"/>
    <n v="0.17649999999999999"/>
    <n v="0.17649999999999999"/>
    <n v="2.8159879999999999"/>
    <n v="15.95"/>
    <n v="84.48"/>
    <n v="478.64"/>
    <n v="28"/>
    <n v="28"/>
    <n v="1"/>
    <n v="1"/>
    <n v="0"/>
  </r>
  <r>
    <x v="2"/>
    <x v="23"/>
    <x v="23"/>
    <s v="AUTO-111T"/>
    <x v="1"/>
    <x v="21"/>
    <n v="0"/>
    <n v="0"/>
    <n v="8.8200000000000001E-2"/>
    <n v="8.8200000000000001E-2"/>
    <n v="1.4"/>
    <n v="15.87"/>
    <n v="42"/>
    <n v="476.19"/>
    <n v="28"/>
    <n v="28"/>
    <n v="1"/>
    <n v="1"/>
    <n v="0"/>
  </r>
  <r>
    <x v="2"/>
    <x v="23"/>
    <x v="23"/>
    <s v="AUTO-131"/>
    <x v="1"/>
    <x v="38"/>
    <n v="0"/>
    <n v="0"/>
    <n v="6.6699999999999995E-2"/>
    <n v="6.6699999999999995E-2"/>
    <n v="0.85712999999999995"/>
    <n v="12.85"/>
    <n v="25.71"/>
    <n v="385.52"/>
    <n v="30"/>
    <n v="28"/>
    <n v="1.0713999999999999"/>
    <n v="1"/>
    <n v="1"/>
  </r>
  <r>
    <x v="2"/>
    <x v="23"/>
    <x v="23"/>
    <s v="AUTO-131L"/>
    <x v="1"/>
    <x v="25"/>
    <n v="0"/>
    <n v="0"/>
    <n v="0.17649999999999999"/>
    <n v="0.17649999999999999"/>
    <n v="2.8285499999999999"/>
    <n v="16.03"/>
    <n v="84.86"/>
    <n v="480.77"/>
    <n v="30"/>
    <n v="28"/>
    <n v="1.0713999999999999"/>
    <n v="1"/>
    <n v="0"/>
  </r>
  <r>
    <x v="2"/>
    <x v="23"/>
    <x v="23"/>
    <s v="AUTO-131T"/>
    <x v="1"/>
    <x v="21"/>
    <n v="0"/>
    <n v="0"/>
    <n v="8.8200000000000001E-2"/>
    <n v="8.8200000000000001E-2"/>
    <n v="1.55"/>
    <n v="17.57"/>
    <n v="46.5"/>
    <n v="527.21"/>
    <n v="31"/>
    <n v="28"/>
    <n v="1.1071"/>
    <n v="1"/>
    <n v="0"/>
  </r>
  <r>
    <x v="2"/>
    <x v="23"/>
    <x v="23"/>
    <s v="AUTO-132"/>
    <x v="1"/>
    <x v="38"/>
    <n v="0"/>
    <n v="0"/>
    <n v="6.6699999999999995E-2"/>
    <n v="6.6699999999999995E-2"/>
    <n v="1.158088"/>
    <n v="17.36"/>
    <n v="34.74"/>
    <n v="520.88"/>
    <n v="38"/>
    <n v="28"/>
    <n v="1.3571"/>
    <n v="1"/>
    <n v="5"/>
  </r>
  <r>
    <x v="2"/>
    <x v="23"/>
    <x v="23"/>
    <s v="AUTO-132L"/>
    <x v="1"/>
    <x v="25"/>
    <n v="0"/>
    <n v="0"/>
    <n v="0.17649999999999999"/>
    <n v="0.17649999999999999"/>
    <n v="3.922269"/>
    <n v="22.22"/>
    <n v="117.67"/>
    <n v="666.67"/>
    <n v="39"/>
    <n v="28"/>
    <n v="1.3929"/>
    <n v="1"/>
    <n v="4"/>
  </r>
  <r>
    <x v="2"/>
    <x v="23"/>
    <x v="23"/>
    <s v="AUTO-132T"/>
    <x v="1"/>
    <x v="21"/>
    <n v="0"/>
    <n v="0"/>
    <n v="8.8200000000000001E-2"/>
    <n v="8.8200000000000001E-2"/>
    <n v="1.6243809504"/>
    <n v="18.420000000000002"/>
    <n v="48.73"/>
    <n v="552.51"/>
    <n v="32"/>
    <n v="28"/>
    <n v="1.1429"/>
    <n v="1"/>
    <n v="0"/>
  </r>
  <r>
    <x v="2"/>
    <x v="23"/>
    <x v="23"/>
    <s v="AUTO-143"/>
    <x v="1"/>
    <x v="38"/>
    <n v="0"/>
    <n v="0"/>
    <n v="6.6699999999999995E-2"/>
    <n v="6.6699999999999995E-2"/>
    <n v="0.94475600000000004"/>
    <n v="14.16"/>
    <n v="28.34"/>
    <n v="424.93"/>
    <n v="31"/>
    <n v="28"/>
    <n v="1.1071"/>
    <n v="1"/>
    <n v="8"/>
  </r>
  <r>
    <x v="2"/>
    <x v="23"/>
    <x v="23"/>
    <s v="AUTO-143L"/>
    <x v="1"/>
    <x v="25"/>
    <n v="0"/>
    <n v="0"/>
    <n v="0.17649999999999999"/>
    <n v="0.17649999999999999"/>
    <n v="3.0171299999999999"/>
    <n v="17.09"/>
    <n v="90.51"/>
    <n v="512.83000000000004"/>
    <n v="30"/>
    <n v="28"/>
    <n v="1.0713999999999999"/>
    <n v="1"/>
    <n v="6"/>
  </r>
  <r>
    <x v="2"/>
    <x v="23"/>
    <x v="23"/>
    <s v="AUTO-143T"/>
    <x v="1"/>
    <x v="21"/>
    <n v="0"/>
    <n v="0"/>
    <n v="8.8200000000000001E-2"/>
    <n v="8.8200000000000001E-2"/>
    <n v="1.55"/>
    <n v="17.57"/>
    <n v="46.5"/>
    <n v="527.21"/>
    <n v="31"/>
    <n v="28"/>
    <n v="1.1071"/>
    <n v="1"/>
    <n v="5"/>
  </r>
  <r>
    <x v="2"/>
    <x v="23"/>
    <x v="23"/>
    <s v="AUTO-144"/>
    <x v="1"/>
    <x v="77"/>
    <n v="0"/>
    <n v="0"/>
    <n v="3.3300000000000003E-2"/>
    <n v="3.3300000000000003E-2"/>
    <n v="0.48761599999999999"/>
    <n v="14.64"/>
    <n v="14.63"/>
    <n v="439.29"/>
    <n v="32"/>
    <n v="28"/>
    <n v="1.1429"/>
    <n v="1"/>
    <n v="8"/>
  </r>
  <r>
    <x v="2"/>
    <x v="23"/>
    <x v="23"/>
    <s v="AUTO-144L"/>
    <x v="1"/>
    <x v="25"/>
    <n v="0"/>
    <n v="0"/>
    <n v="0.17649999999999999"/>
    <n v="0.17649999999999999"/>
    <n v="3.1177009999999998"/>
    <n v="17.66"/>
    <n v="93.53"/>
    <n v="529.91999999999996"/>
    <n v="31"/>
    <n v="28"/>
    <n v="1.1071"/>
    <n v="1"/>
    <n v="8"/>
  </r>
  <r>
    <x v="2"/>
    <x v="23"/>
    <x v="23"/>
    <s v="AUTO-144T"/>
    <x v="1"/>
    <x v="21"/>
    <n v="0"/>
    <n v="0"/>
    <n v="8.8200000000000001E-2"/>
    <n v="8.8200000000000001E-2"/>
    <n v="1.6"/>
    <n v="18.14"/>
    <n v="48"/>
    <n v="544.22"/>
    <n v="32"/>
    <n v="28"/>
    <n v="1.1429"/>
    <n v="1"/>
    <n v="9"/>
  </r>
  <r>
    <x v="2"/>
    <x v="23"/>
    <x v="23"/>
    <s v="AUTO-151"/>
    <x v="1"/>
    <x v="27"/>
    <n v="0.1333"/>
    <n v="0"/>
    <n v="0"/>
    <n v="0"/>
    <n v="2.3333309999999998"/>
    <n v="17.5"/>
    <n v="70"/>
    <n v="525.13"/>
    <n v="35"/>
    <n v="28"/>
    <n v="1.25"/>
    <n v="1"/>
    <n v="1"/>
  </r>
  <r>
    <x v="2"/>
    <x v="23"/>
    <x v="23"/>
    <s v="AUTO-151L"/>
    <x v="1"/>
    <x v="25"/>
    <n v="0"/>
    <n v="0.17649999999999999"/>
    <n v="0"/>
    <n v="0"/>
    <n v="3.3188430000000002"/>
    <n v="18.8"/>
    <n v="99.57"/>
    <n v="564.11"/>
    <n v="33"/>
    <n v="28"/>
    <n v="1.1786000000000001"/>
    <n v="1"/>
    <n v="3"/>
  </r>
  <r>
    <x v="2"/>
    <x v="23"/>
    <x v="23"/>
    <s v="AUTO-151T"/>
    <x v="1"/>
    <x v="21"/>
    <n v="8.8200000000000001E-2"/>
    <n v="0"/>
    <n v="0"/>
    <n v="0"/>
    <n v="1.65"/>
    <n v="18.71"/>
    <n v="49.5"/>
    <n v="561.22"/>
    <n v="33"/>
    <n v="28"/>
    <n v="1.1786000000000001"/>
    <n v="1"/>
    <n v="1"/>
  </r>
  <r>
    <x v="2"/>
    <x v="23"/>
    <x v="23"/>
    <s v="AUTO-153"/>
    <x v="1"/>
    <x v="27"/>
    <n v="0.1333"/>
    <n v="0"/>
    <n v="0"/>
    <n v="0"/>
    <n v="1.6666650000000001"/>
    <n v="12.5"/>
    <n v="50"/>
    <n v="375.09"/>
    <n v="25"/>
    <n v="28"/>
    <n v="0.89290000000000003"/>
    <n v="1"/>
    <n v="0"/>
  </r>
  <r>
    <x v="2"/>
    <x v="23"/>
    <x v="23"/>
    <s v="AUTO-153L"/>
    <x v="1"/>
    <x v="25"/>
    <n v="0.17649999999999999"/>
    <n v="0"/>
    <n v="0"/>
    <n v="0"/>
    <n v="2.4137040000000001"/>
    <n v="13.68"/>
    <n v="72.41"/>
    <n v="410.26"/>
    <n v="24"/>
    <n v="28"/>
    <n v="0.85709999999999997"/>
    <n v="1"/>
    <n v="0"/>
  </r>
  <r>
    <x v="2"/>
    <x v="23"/>
    <x v="23"/>
    <s v="AUTO-153T"/>
    <x v="1"/>
    <x v="21"/>
    <n v="8.8200000000000001E-2"/>
    <n v="0"/>
    <n v="0"/>
    <n v="0"/>
    <n v="1.2"/>
    <n v="13.61"/>
    <n v="36"/>
    <n v="408.16"/>
    <n v="24"/>
    <n v="28"/>
    <n v="0.85709999999999997"/>
    <n v="1"/>
    <n v="0"/>
  </r>
  <r>
    <x v="2"/>
    <x v="23"/>
    <x v="23"/>
    <s v="AUTO-161"/>
    <x v="1"/>
    <x v="27"/>
    <n v="0"/>
    <n v="0"/>
    <n v="0.1333"/>
    <n v="0.1333"/>
    <n v="1.7333316000000001"/>
    <n v="13"/>
    <n v="52"/>
    <n v="390.1"/>
    <n v="26"/>
    <n v="28"/>
    <n v="0.92859999999999998"/>
    <n v="1"/>
    <n v="1"/>
  </r>
  <r>
    <x v="2"/>
    <x v="23"/>
    <x v="23"/>
    <s v="AUTO-161L"/>
    <x v="1"/>
    <x v="25"/>
    <n v="0"/>
    <n v="0"/>
    <n v="0.17649999999999999"/>
    <n v="0.17649999999999999"/>
    <n v="2.5456949999999998"/>
    <n v="14.42"/>
    <n v="76.37"/>
    <n v="432.7"/>
    <n v="27"/>
    <n v="28"/>
    <n v="0.96430000000000005"/>
    <n v="1"/>
    <n v="1"/>
  </r>
  <r>
    <x v="2"/>
    <x v="23"/>
    <x v="23"/>
    <s v="AUTO-161T"/>
    <x v="1"/>
    <x v="21"/>
    <n v="0"/>
    <n v="0"/>
    <n v="8.8200000000000001E-2"/>
    <n v="8.8200000000000001E-2"/>
    <n v="1.4"/>
    <n v="15.87"/>
    <n v="42"/>
    <n v="476.19"/>
    <n v="28"/>
    <n v="28"/>
    <n v="1"/>
    <n v="1"/>
    <n v="0"/>
  </r>
  <r>
    <x v="2"/>
    <x v="23"/>
    <x v="23"/>
    <s v="AUTO-162"/>
    <x v="1"/>
    <x v="27"/>
    <n v="0"/>
    <n v="0.05"/>
    <n v="8.3299999999999999E-2"/>
    <n v="8.3299999999999999E-2"/>
    <n v="1.9999979999999999"/>
    <n v="15"/>
    <n v="60"/>
    <n v="450.11"/>
    <n v="30"/>
    <n v="28"/>
    <n v="1.0713999999999999"/>
    <n v="1"/>
    <n v="3"/>
  </r>
  <r>
    <x v="2"/>
    <x v="23"/>
    <x v="23"/>
    <s v="AUTO-162L"/>
    <x v="1"/>
    <x v="25"/>
    <n v="0"/>
    <n v="6.6199999999999995E-2"/>
    <n v="0.1103"/>
    <n v="0.1103"/>
    <n v="2.715417"/>
    <n v="15.38"/>
    <n v="81.459999999999994"/>
    <n v="461.54"/>
    <n v="27"/>
    <n v="28"/>
    <n v="0.96430000000000005"/>
    <n v="1"/>
    <n v="0"/>
  </r>
  <r>
    <x v="2"/>
    <x v="23"/>
    <x v="23"/>
    <s v="AUTO-162T"/>
    <x v="1"/>
    <x v="21"/>
    <n v="0"/>
    <n v="9.2999999999999992E-3"/>
    <n v="7.8899999999999998E-2"/>
    <n v="7.8899999999999998E-2"/>
    <n v="1.4"/>
    <n v="15.87"/>
    <n v="42"/>
    <n v="476.19"/>
    <n v="28"/>
    <n v="28"/>
    <n v="1"/>
    <n v="1"/>
    <n v="0"/>
  </r>
  <r>
    <x v="2"/>
    <x v="23"/>
    <x v="23"/>
    <s v="AUTO-194"/>
    <x v="1"/>
    <x v="27"/>
    <n v="0"/>
    <n v="0"/>
    <n v="0.1333"/>
    <n v="0.1333"/>
    <n v="1.9999979999999999"/>
    <n v="15"/>
    <n v="60"/>
    <n v="450.11"/>
    <n v="30"/>
    <n v="28"/>
    <n v="1.0713999999999999"/>
    <n v="1"/>
    <n v="4"/>
  </r>
  <r>
    <x v="2"/>
    <x v="23"/>
    <x v="23"/>
    <s v="AUTO-194L"/>
    <x v="1"/>
    <x v="25"/>
    <n v="0"/>
    <n v="0"/>
    <n v="0.17649999999999999"/>
    <n v="0.17649999999999999"/>
    <n v="2.9165589999999999"/>
    <n v="16.52"/>
    <n v="87.5"/>
    <n v="495.73"/>
    <n v="29"/>
    <n v="28"/>
    <n v="1.0357000000000001"/>
    <n v="1"/>
    <n v="3"/>
  </r>
  <r>
    <x v="2"/>
    <x v="23"/>
    <x v="23"/>
    <s v="AUTO-194T"/>
    <x v="1"/>
    <x v="21"/>
    <n v="0"/>
    <n v="0"/>
    <n v="8.8200000000000001E-2"/>
    <n v="8.8200000000000001E-2"/>
    <n v="1.6"/>
    <n v="18.14"/>
    <n v="48"/>
    <n v="544.22"/>
    <n v="32"/>
    <n v="28"/>
    <n v="1.1429"/>
    <n v="1"/>
    <n v="1"/>
  </r>
  <r>
    <x v="2"/>
    <x v="23"/>
    <x v="23"/>
    <s v="AUTO-212"/>
    <x v="1"/>
    <x v="70"/>
    <n v="0"/>
    <n v="0.18529999999999999"/>
    <n v="0"/>
    <n v="0"/>
    <n v="0.9"/>
    <n v="10.25"/>
    <n v="57"/>
    <n v="307.61"/>
    <n v="19"/>
    <n v="20"/>
    <n v="0.95"/>
    <n v="1"/>
    <n v="0"/>
  </r>
  <r>
    <x v="2"/>
    <x v="24"/>
    <x v="24"/>
    <s v="BOT-100"/>
    <x v="1"/>
    <x v="25"/>
    <n v="0"/>
    <n v="8.8200000000000001E-2"/>
    <n v="8.8300000000000003E-2"/>
    <n v="8.8300000000000003E-2"/>
    <n v="5.8"/>
    <n v="32.86"/>
    <n v="174"/>
    <n v="985.84"/>
    <n v="58"/>
    <n v="59"/>
    <n v="0.98309999999999997"/>
    <n v="1"/>
    <n v="1"/>
  </r>
  <r>
    <x v="2"/>
    <x v="24"/>
    <x v="24"/>
    <s v="BOT-101A"/>
    <x v="1"/>
    <x v="66"/>
    <n v="0.1633"/>
    <n v="0"/>
    <n v="0"/>
    <n v="0"/>
    <n v="1.6"/>
    <n v="9.8000000000000007"/>
    <n v="48"/>
    <n v="293.94"/>
    <n v="32"/>
    <n v="50"/>
    <n v="0.64"/>
    <n v="1"/>
    <n v="0"/>
  </r>
  <r>
    <x v="2"/>
    <x v="24"/>
    <x v="24"/>
    <s v="BOT-101B"/>
    <x v="1"/>
    <x v="66"/>
    <n v="0.1633"/>
    <n v="0"/>
    <n v="0"/>
    <n v="0"/>
    <n v="1.5"/>
    <n v="9.19"/>
    <n v="45"/>
    <n v="275.57"/>
    <n v="30"/>
    <n v="50"/>
    <n v="0.6"/>
    <n v="1"/>
    <n v="0"/>
  </r>
  <r>
    <x v="2"/>
    <x v="24"/>
    <x v="24"/>
    <s v="BOT-103A"/>
    <x v="1"/>
    <x v="21"/>
    <n v="8.8200000000000001E-2"/>
    <n v="0"/>
    <n v="0"/>
    <n v="0"/>
    <n v="0.65"/>
    <n v="7.37"/>
    <n v="19.5"/>
    <n v="221.09"/>
    <n v="13"/>
    <n v="50"/>
    <n v="0.26"/>
    <n v="1"/>
    <n v="0"/>
  </r>
  <r>
    <x v="2"/>
    <x v="24"/>
    <x v="24"/>
    <s v="BOT-103B"/>
    <x v="1"/>
    <x v="21"/>
    <n v="8.8200000000000001E-2"/>
    <n v="0"/>
    <n v="0"/>
    <n v="0"/>
    <n v="0.5"/>
    <n v="7.94"/>
    <n v="21"/>
    <n v="238.1"/>
    <n v="14"/>
    <n v="50"/>
    <n v="0.28000000000000003"/>
    <n v="1"/>
    <n v="0"/>
  </r>
  <r>
    <x v="2"/>
    <x v="24"/>
    <x v="24"/>
    <s v="BOT-104"/>
    <x v="1"/>
    <x v="67"/>
    <n v="0"/>
    <n v="0"/>
    <n v="0.1215"/>
    <n v="0.1215"/>
    <n v="1.2666666654000001"/>
    <n v="10.43"/>
    <n v="38"/>
    <n v="312.76"/>
    <n v="19"/>
    <n v="50"/>
    <n v="0.38"/>
    <n v="1"/>
    <n v="0"/>
  </r>
  <r>
    <x v="2"/>
    <x v="24"/>
    <x v="24"/>
    <s v="BOT-106"/>
    <x v="1"/>
    <x v="38"/>
    <n v="0"/>
    <n v="0"/>
    <n v="6.6699999999999995E-2"/>
    <n v="6.6699999999999995E-2"/>
    <n v="0.56666609999999995"/>
    <n v="8.5"/>
    <n v="17"/>
    <n v="254.87"/>
    <n v="17"/>
    <n v="50"/>
    <n v="0.34"/>
    <n v="1"/>
    <n v="0"/>
  </r>
  <r>
    <x v="2"/>
    <x v="24"/>
    <x v="24"/>
    <s v="BOT-114"/>
    <x v="1"/>
    <x v="67"/>
    <n v="0"/>
    <n v="0"/>
    <n v="0.1215"/>
    <n v="0.1215"/>
    <n v="0.93333333240000005"/>
    <n v="7.68"/>
    <n v="28"/>
    <n v="230.45"/>
    <n v="14"/>
    <n v="50"/>
    <n v="0.28000000000000003"/>
    <n v="1"/>
    <n v="0"/>
  </r>
  <r>
    <x v="2"/>
    <x v="24"/>
    <x v="24"/>
    <s v="BOT-116"/>
    <x v="1"/>
    <x v="67"/>
    <n v="0.1215"/>
    <n v="0"/>
    <n v="0"/>
    <n v="0"/>
    <n v="0.53333333279999995"/>
    <n v="4.3899999999999997"/>
    <n v="16"/>
    <n v="131.69"/>
    <n v="8"/>
    <n v="50"/>
    <n v="0.16"/>
    <n v="1"/>
    <n v="0"/>
  </r>
  <r>
    <x v="2"/>
    <x v="24"/>
    <x v="24"/>
    <s v="BOT-118"/>
    <x v="1"/>
    <x v="25"/>
    <n v="8.8300000000000003E-2"/>
    <n v="0"/>
    <n v="8.8200000000000001E-2"/>
    <n v="8.8199999999999903E-2"/>
    <n v="0.8"/>
    <n v="4.53"/>
    <n v="24"/>
    <n v="135.97999999999999"/>
    <n v="8"/>
    <n v="50"/>
    <n v="0.16"/>
    <n v="1"/>
    <n v="0"/>
  </r>
  <r>
    <x v="2"/>
    <x v="24"/>
    <x v="24"/>
    <s v="BOT-123"/>
    <x v="1"/>
    <x v="67"/>
    <n v="0"/>
    <n v="0"/>
    <n v="0.1215"/>
    <n v="0.1215"/>
    <n v="0.86666666579999996"/>
    <n v="7.13"/>
    <n v="26"/>
    <n v="213.99"/>
    <n v="13"/>
    <n v="50"/>
    <n v="0.26"/>
    <n v="1"/>
    <n v="0"/>
  </r>
  <r>
    <x v="2"/>
    <x v="24"/>
    <x v="24"/>
    <s v="BOT-124"/>
    <x v="1"/>
    <x v="67"/>
    <n v="0"/>
    <n v="0"/>
    <n v="0.1215"/>
    <n v="0.1215"/>
    <n v="0.86666666579999996"/>
    <n v="7.13"/>
    <n v="26"/>
    <n v="213.99"/>
    <n v="13"/>
    <n v="50"/>
    <n v="0.26"/>
    <n v="1"/>
    <n v="0"/>
  </r>
  <r>
    <x v="2"/>
    <x v="24"/>
    <x v="24"/>
    <s v="BOT-125"/>
    <x v="1"/>
    <x v="67"/>
    <n v="0"/>
    <n v="0"/>
    <n v="0.1215"/>
    <n v="0.1215"/>
    <n v="0.79999999919999998"/>
    <n v="6.58"/>
    <n v="24"/>
    <n v="197.53"/>
    <n v="12"/>
    <n v="50"/>
    <n v="0.24"/>
    <n v="1"/>
    <n v="0"/>
  </r>
  <r>
    <x v="2"/>
    <x v="24"/>
    <x v="24"/>
    <s v="BOT-129"/>
    <x v="1"/>
    <x v="67"/>
    <n v="0"/>
    <n v="0"/>
    <n v="0.1215"/>
    <n v="0.1215"/>
    <n v="4.1904761800000002E-2"/>
    <n v="0.34"/>
    <n v="1.26"/>
    <n v="10.35"/>
    <n v="11"/>
    <n v="50"/>
    <n v="0.22"/>
    <n v="1"/>
    <n v="0"/>
  </r>
  <r>
    <x v="2"/>
    <x v="24"/>
    <x v="24"/>
    <s v="BOT-130"/>
    <x v="1"/>
    <x v="67"/>
    <n v="0"/>
    <n v="0"/>
    <n v="0.1215"/>
    <n v="0.1215"/>
    <n v="3.8095237999999997E-2"/>
    <n v="0.31"/>
    <n v="1.1399999999999999"/>
    <n v="9.41"/>
    <n v="10"/>
    <n v="50"/>
    <n v="0.2"/>
    <n v="1"/>
    <n v="0"/>
  </r>
  <r>
    <x v="2"/>
    <x v="24"/>
    <x v="24"/>
    <s v="BOT-151"/>
    <x v="1"/>
    <x v="67"/>
    <n v="0"/>
    <n v="0"/>
    <n v="0.1215"/>
    <n v="0.1215"/>
    <n v="0.36571199999999998"/>
    <n v="3.01"/>
    <n v="10.97"/>
    <n v="90.3"/>
    <n v="12"/>
    <n v="34"/>
    <n v="0.35289999999999999"/>
    <n v="1"/>
    <n v="0"/>
  </r>
  <r>
    <x v="2"/>
    <x v="24"/>
    <x v="24"/>
    <s v="BOT-180"/>
    <x v="1"/>
    <x v="48"/>
    <n v="0.13339999999999999"/>
    <n v="0"/>
    <n v="0"/>
    <n v="0"/>
    <n v="0.4820895"/>
    <n v="7.49"/>
    <n v="29.98"/>
    <n v="224.71"/>
    <n v="29"/>
    <n v="68"/>
    <n v="0.42649999999999999"/>
    <n v="2"/>
    <n v="0"/>
  </r>
  <r>
    <x v="2"/>
    <x v="24"/>
    <x v="24"/>
    <s v="BOT-223"/>
    <x v="1"/>
    <x v="78"/>
    <n v="0"/>
    <n v="0.1308"/>
    <n v="0"/>
    <n v="0"/>
    <n v="0.13333320000000001"/>
    <n v="6.63"/>
    <n v="26"/>
    <n v="198.78"/>
    <n v="12"/>
    <n v="20"/>
    <n v="0.6"/>
    <n v="1"/>
    <n v="0"/>
  </r>
  <r>
    <x v="2"/>
    <x v="25"/>
    <x v="25"/>
    <s v="BUS-110"/>
    <x v="1"/>
    <x v="5"/>
    <n v="0"/>
    <n v="0.2"/>
    <n v="0.2"/>
    <n v="0.2"/>
    <n v="5.1375159999999997"/>
    <n v="12.84"/>
    <n v="154.13"/>
    <n v="385.31"/>
    <n v="50"/>
    <n v="90"/>
    <n v="0.55559999999999998"/>
    <n v="2"/>
    <n v="0"/>
  </r>
  <r>
    <x v="2"/>
    <x v="25"/>
    <x v="25"/>
    <s v="BUS-111"/>
    <x v="1"/>
    <x v="5"/>
    <n v="0"/>
    <n v="0"/>
    <n v="0.4"/>
    <n v="0.4"/>
    <n v="6.2"/>
    <n v="15.5"/>
    <n v="186"/>
    <n v="465"/>
    <n v="62"/>
    <n v="100"/>
    <n v="0.62"/>
    <n v="2"/>
    <n v="0"/>
  </r>
  <r>
    <x v="2"/>
    <x v="25"/>
    <x v="25"/>
    <s v="BUS-112"/>
    <x v="1"/>
    <x v="27"/>
    <n v="0"/>
    <n v="0"/>
    <n v="0.1333"/>
    <n v="0.1333"/>
    <n v="1.7333316000000001"/>
    <n v="13"/>
    <n v="52"/>
    <n v="390.1"/>
    <n v="26"/>
    <n v="50"/>
    <n v="0.52"/>
    <n v="1"/>
    <n v="0"/>
  </r>
  <r>
    <x v="2"/>
    <x v="25"/>
    <x v="25"/>
    <s v="BUS-115"/>
    <x v="1"/>
    <x v="0"/>
    <n v="0"/>
    <n v="0"/>
    <n v="0.2"/>
    <n v="0.2"/>
    <n v="4.7"/>
    <n v="23.5"/>
    <n v="141"/>
    <n v="705"/>
    <n v="47"/>
    <n v="50"/>
    <n v="0.94"/>
    <n v="1"/>
    <n v="0"/>
  </r>
  <r>
    <x v="2"/>
    <x v="25"/>
    <x v="25"/>
    <s v="BUS-120"/>
    <x v="1"/>
    <x v="36"/>
    <n v="0.26669999999999999"/>
    <n v="0"/>
    <n v="0.80010000000000003"/>
    <n v="0.80010000000000003"/>
    <n v="24.266660599999899"/>
    <n v="22.75"/>
    <n v="728"/>
    <n v="682.41"/>
    <n v="182"/>
    <n v="209"/>
    <n v="0.87080000000000002"/>
    <n v="4"/>
    <n v="2"/>
  </r>
  <r>
    <x v="2"/>
    <x v="25"/>
    <x v="25"/>
    <s v="BUS-121"/>
    <x v="1"/>
    <x v="69"/>
    <n v="0.53339999999999999"/>
    <n v="0"/>
    <n v="0.26669999999999999"/>
    <n v="0.26669999999999999"/>
    <n v="18.533328699999998"/>
    <n v="23.16"/>
    <n v="556"/>
    <n v="694.91"/>
    <n v="139"/>
    <n v="168"/>
    <n v="0.82740000000000002"/>
    <n v="3"/>
    <n v="1"/>
  </r>
  <r>
    <x v="2"/>
    <x v="25"/>
    <x v="25"/>
    <s v="BUS-124"/>
    <x v="1"/>
    <x v="0"/>
    <n v="0"/>
    <n v="0"/>
    <n v="0.2"/>
    <n v="0.2"/>
    <n v="1.5"/>
    <n v="7.5"/>
    <n v="45"/>
    <n v="225"/>
    <n v="15"/>
    <n v="50"/>
    <n v="0.3"/>
    <n v="1"/>
    <n v="0"/>
  </r>
  <r>
    <x v="2"/>
    <x v="25"/>
    <x v="25"/>
    <s v="BUS-125"/>
    <x v="1"/>
    <x v="6"/>
    <n v="0.4"/>
    <n v="0"/>
    <n v="0.8"/>
    <n v="0.8"/>
    <n v="22.273315999999902"/>
    <n v="18.559999999999999"/>
    <n v="668.2"/>
    <n v="556.83000000000004"/>
    <n v="223"/>
    <n v="325"/>
    <n v="0.68620000000000003"/>
    <n v="6"/>
    <n v="2"/>
  </r>
  <r>
    <x v="2"/>
    <x v="25"/>
    <x v="25"/>
    <s v="BUS-128"/>
    <x v="1"/>
    <x v="31"/>
    <n v="0.25"/>
    <n v="0.25"/>
    <n v="0.5"/>
    <n v="0.5"/>
    <n v="11.961523"/>
    <n v="11.96"/>
    <n v="358.85"/>
    <n v="358.85"/>
    <n v="119"/>
    <n v="140"/>
    <n v="0.85"/>
    <n v="4"/>
    <n v="14"/>
  </r>
  <r>
    <x v="2"/>
    <x v="25"/>
    <x v="25"/>
    <s v="BUS-156"/>
    <x v="1"/>
    <x v="0"/>
    <n v="0.2"/>
    <n v="0"/>
    <n v="0"/>
    <n v="0"/>
    <n v="4.2"/>
    <n v="21"/>
    <n v="126"/>
    <n v="630"/>
    <n v="42"/>
    <n v="50"/>
    <n v="0.84"/>
    <n v="1"/>
    <n v="3"/>
  </r>
  <r>
    <x v="2"/>
    <x v="25"/>
    <x v="25"/>
    <s v="BUS-162"/>
    <x v="1"/>
    <x v="0"/>
    <n v="0.2"/>
    <n v="0"/>
    <n v="0"/>
    <n v="0"/>
    <n v="1.3599992000000001"/>
    <n v="6.8"/>
    <n v="40.799999999999997"/>
    <n v="204"/>
    <n v="14"/>
    <n v="50"/>
    <n v="0.28000000000000003"/>
    <n v="1"/>
    <n v="0"/>
  </r>
  <r>
    <x v="2"/>
    <x v="25"/>
    <x v="25"/>
    <s v="BUS-176"/>
    <x v="1"/>
    <x v="27"/>
    <n v="0"/>
    <n v="0"/>
    <n v="0.1333"/>
    <n v="0.1333"/>
    <n v="0.59999939999999996"/>
    <n v="4.5"/>
    <n v="18"/>
    <n v="135.03"/>
    <n v="9"/>
    <n v="50"/>
    <n v="0.18"/>
    <n v="1"/>
    <n v="0"/>
  </r>
  <r>
    <x v="2"/>
    <x v="25"/>
    <x v="25"/>
    <s v="BUS-195"/>
    <x v="1"/>
    <x v="0"/>
    <n v="0"/>
    <n v="0"/>
    <n v="0.2"/>
    <n v="0.2"/>
    <n v="1.7"/>
    <n v="8.5"/>
    <n v="51"/>
    <n v="255"/>
    <n v="17"/>
    <n v="50"/>
    <n v="0.34"/>
    <n v="1"/>
    <n v="0"/>
  </r>
  <r>
    <x v="2"/>
    <x v="26"/>
    <x v="26"/>
    <s v="CADD-115"/>
    <x v="1"/>
    <x v="8"/>
    <n v="0.23530000000000001"/>
    <n v="0.1333"/>
    <n v="0"/>
    <n v="0"/>
    <n v="2.9045705000000002"/>
    <n v="7.88"/>
    <n v="87.14"/>
    <n v="236.4"/>
    <n v="13"/>
    <n v="26"/>
    <n v="0.5"/>
    <n v="1"/>
    <n v="0"/>
  </r>
  <r>
    <x v="2"/>
    <x v="26"/>
    <x v="26"/>
    <s v="CADD-120"/>
    <x v="1"/>
    <x v="8"/>
    <n v="0.36859999999999998"/>
    <n v="0"/>
    <n v="0"/>
    <n v="0"/>
    <n v="2.4577135000000001"/>
    <n v="18.79"/>
    <n v="207.79"/>
    <n v="563.72"/>
    <n v="31"/>
    <n v="26"/>
    <n v="1.1922999999999999"/>
    <n v="1"/>
    <n v="1"/>
  </r>
  <r>
    <x v="2"/>
    <x v="26"/>
    <x v="26"/>
    <s v="CADD-125"/>
    <x v="1"/>
    <x v="8"/>
    <n v="0.36859999999999998"/>
    <n v="0"/>
    <n v="0"/>
    <n v="0"/>
    <n v="3.3514274999999998"/>
    <n v="21.82"/>
    <n v="241.3"/>
    <n v="654.65"/>
    <n v="36"/>
    <n v="26"/>
    <n v="1.3846000000000001"/>
    <n v="1"/>
    <n v="4"/>
  </r>
  <r>
    <x v="2"/>
    <x v="27"/>
    <x v="27"/>
    <s v="CD-106"/>
    <x v="1"/>
    <x v="25"/>
    <n v="0.17649999999999999"/>
    <n v="0"/>
    <n v="0"/>
    <n v="0"/>
    <n v="1.2323613691999999"/>
    <n v="6.98"/>
    <n v="36.97"/>
    <n v="209.47"/>
    <n v="26"/>
    <n v="20"/>
    <n v="1.3"/>
    <n v="1"/>
    <n v="0"/>
  </r>
  <r>
    <x v="2"/>
    <x v="27"/>
    <x v="27"/>
    <s v="CD-115"/>
    <x v="1"/>
    <x v="0"/>
    <n v="0"/>
    <n v="0"/>
    <n v="0.2"/>
    <n v="0.2"/>
    <n v="5.2"/>
    <n v="26"/>
    <n v="156"/>
    <n v="780"/>
    <n v="52"/>
    <n v="50"/>
    <n v="1.04"/>
    <n v="1"/>
    <n v="1"/>
  </r>
  <r>
    <x v="2"/>
    <x v="27"/>
    <x v="27"/>
    <s v="CD-124"/>
    <x v="1"/>
    <x v="0"/>
    <n v="0.2"/>
    <n v="0"/>
    <n v="0"/>
    <n v="0"/>
    <n v="1.2822852"/>
    <n v="6.41"/>
    <n v="38.47"/>
    <n v="192.34"/>
    <n v="12"/>
    <n v="35"/>
    <n v="0.34289999999999998"/>
    <n v="1"/>
    <n v="0"/>
  </r>
  <r>
    <x v="2"/>
    <x v="27"/>
    <x v="27"/>
    <s v="CD-125"/>
    <x v="1"/>
    <x v="4"/>
    <n v="0"/>
    <n v="0"/>
    <n v="0.8"/>
    <n v="0.8"/>
    <n v="16.5"/>
    <n v="20.63"/>
    <n v="495"/>
    <n v="618.75"/>
    <n v="165"/>
    <n v="174"/>
    <n v="0.94830000000000003"/>
    <n v="4"/>
    <n v="1"/>
  </r>
  <r>
    <x v="2"/>
    <x v="27"/>
    <x v="27"/>
    <s v="CD-126"/>
    <x v="1"/>
    <x v="0"/>
    <n v="0.2"/>
    <n v="0"/>
    <n v="0"/>
    <n v="0"/>
    <n v="1.7097135999999999"/>
    <n v="8.5500000000000007"/>
    <n v="51.29"/>
    <n v="256.45999999999998"/>
    <n v="16"/>
    <n v="35"/>
    <n v="0.45710000000000001"/>
    <n v="1"/>
    <n v="0"/>
  </r>
  <r>
    <x v="2"/>
    <x v="27"/>
    <x v="27"/>
    <s v="CD-127"/>
    <x v="1"/>
    <x v="0"/>
    <n v="0"/>
    <n v="0"/>
    <n v="0.2"/>
    <n v="0.2"/>
    <n v="2.3508562"/>
    <n v="11.75"/>
    <n v="70.53"/>
    <n v="352.63"/>
    <n v="22"/>
    <n v="35"/>
    <n v="0.62860000000000005"/>
    <n v="1"/>
    <n v="0"/>
  </r>
  <r>
    <x v="2"/>
    <x v="27"/>
    <x v="27"/>
    <s v="CD-128"/>
    <x v="1"/>
    <x v="5"/>
    <n v="0"/>
    <n v="0"/>
    <n v="0.4"/>
    <n v="0.4"/>
    <n v="3.4959994000000001"/>
    <n v="8.74"/>
    <n v="104.88"/>
    <n v="262.2"/>
    <n v="34"/>
    <n v="85"/>
    <n v="0.4"/>
    <n v="2"/>
    <n v="0"/>
  </r>
  <r>
    <x v="2"/>
    <x v="27"/>
    <x v="27"/>
    <s v="CD-129"/>
    <x v="1"/>
    <x v="0"/>
    <n v="0.2"/>
    <n v="0"/>
    <n v="0"/>
    <n v="0"/>
    <n v="1.4"/>
    <n v="7"/>
    <n v="42"/>
    <n v="210"/>
    <n v="14"/>
    <n v="35"/>
    <n v="0.4"/>
    <n v="1"/>
    <n v="0"/>
  </r>
  <r>
    <x v="2"/>
    <x v="27"/>
    <x v="27"/>
    <s v="CD-130"/>
    <x v="1"/>
    <x v="5"/>
    <n v="0.2"/>
    <n v="0"/>
    <n v="0.2"/>
    <n v="0.2"/>
    <n v="3.0508562000000001"/>
    <n v="7.63"/>
    <n v="91.53"/>
    <n v="228.81"/>
    <n v="29"/>
    <n v="85"/>
    <n v="0.3412"/>
    <n v="2"/>
    <n v="0"/>
  </r>
  <r>
    <x v="2"/>
    <x v="27"/>
    <x v="27"/>
    <s v="CD-131"/>
    <x v="1"/>
    <x v="0"/>
    <n v="0"/>
    <n v="0"/>
    <n v="0.2"/>
    <n v="0.2"/>
    <n v="4.8"/>
    <n v="24"/>
    <n v="144"/>
    <n v="720"/>
    <n v="48"/>
    <n v="50"/>
    <n v="0.96"/>
    <n v="1"/>
    <n v="2"/>
  </r>
  <r>
    <x v="2"/>
    <x v="27"/>
    <x v="27"/>
    <s v="CD-132"/>
    <x v="1"/>
    <x v="0"/>
    <n v="0.2"/>
    <n v="0"/>
    <n v="0"/>
    <n v="0"/>
    <n v="1.1754281"/>
    <n v="5.88"/>
    <n v="35.26"/>
    <n v="176.31"/>
    <n v="11"/>
    <n v="20"/>
    <n v="0.55000000000000004"/>
    <n v="1"/>
    <n v="0"/>
  </r>
  <r>
    <x v="2"/>
    <x v="27"/>
    <x v="27"/>
    <s v="CD-133"/>
    <x v="1"/>
    <x v="75"/>
    <n v="0"/>
    <n v="6.54E-2"/>
    <n v="5.45E-2"/>
    <n v="5.45E-2"/>
    <n v="0.59999939999999996"/>
    <n v="6.67"/>
    <n v="24"/>
    <n v="200.17"/>
    <n v="12"/>
    <n v="20"/>
    <n v="0.6"/>
    <n v="1"/>
    <n v="0"/>
  </r>
  <r>
    <x v="2"/>
    <x v="27"/>
    <x v="27"/>
    <s v="CD-134"/>
    <x v="1"/>
    <x v="5"/>
    <n v="0"/>
    <n v="0"/>
    <n v="0.4"/>
    <n v="0.4"/>
    <n v="9.6"/>
    <n v="24"/>
    <n v="288"/>
    <n v="720"/>
    <n v="96"/>
    <n v="100"/>
    <n v="0.96"/>
    <n v="2"/>
    <n v="1"/>
  </r>
  <r>
    <x v="2"/>
    <x v="27"/>
    <x v="27"/>
    <s v="CD-138"/>
    <x v="1"/>
    <x v="0"/>
    <n v="0"/>
    <n v="0"/>
    <n v="0.2"/>
    <n v="0.2"/>
    <n v="2.1"/>
    <n v="10.5"/>
    <n v="63"/>
    <n v="315"/>
    <n v="21"/>
    <n v="50"/>
    <n v="0.42"/>
    <n v="1"/>
    <n v="0"/>
  </r>
  <r>
    <x v="2"/>
    <x v="27"/>
    <x v="27"/>
    <s v="CD-143"/>
    <x v="1"/>
    <x v="0"/>
    <n v="0"/>
    <n v="0"/>
    <n v="0.2"/>
    <n v="0.2"/>
    <n v="2.7"/>
    <n v="13.5"/>
    <n v="81"/>
    <n v="405"/>
    <n v="27"/>
    <n v="50"/>
    <n v="0.54"/>
    <n v="1"/>
    <n v="0"/>
  </r>
  <r>
    <x v="2"/>
    <x v="27"/>
    <x v="27"/>
    <s v="CD-153"/>
    <x v="1"/>
    <x v="0"/>
    <n v="0"/>
    <n v="0"/>
    <n v="0.2"/>
    <n v="0.2"/>
    <n v="5.6"/>
    <n v="28"/>
    <n v="168"/>
    <n v="840"/>
    <n v="56"/>
    <n v="59"/>
    <n v="0.94920000000000004"/>
    <n v="1"/>
    <n v="0"/>
  </r>
  <r>
    <x v="2"/>
    <x v="27"/>
    <x v="27"/>
    <s v="CD-210"/>
    <x v="1"/>
    <x v="0"/>
    <n v="0.2"/>
    <n v="0"/>
    <n v="0"/>
    <n v="0"/>
    <n v="5"/>
    <n v="25"/>
    <n v="150"/>
    <n v="750"/>
    <n v="50"/>
    <n v="50"/>
    <n v="1"/>
    <n v="1"/>
    <n v="1"/>
  </r>
  <r>
    <x v="2"/>
    <x v="28"/>
    <x v="28"/>
    <s v="CIS-110"/>
    <x v="1"/>
    <x v="71"/>
    <n v="0"/>
    <n v="0"/>
    <n v="0.753"/>
    <n v="0.753"/>
    <n v="16.600000000000001"/>
    <n v="22.05"/>
    <n v="498"/>
    <n v="661.35"/>
    <n v="83"/>
    <n v="100"/>
    <n v="0.83"/>
    <n v="2"/>
    <n v="2"/>
  </r>
  <r>
    <x v="2"/>
    <x v="28"/>
    <x v="28"/>
    <s v="CIS-120"/>
    <x v="1"/>
    <x v="47"/>
    <n v="0"/>
    <n v="0"/>
    <n v="0.30980000000000002"/>
    <n v="0.30980000000000002"/>
    <n v="5.3333333312000004"/>
    <n v="17.22"/>
    <n v="160"/>
    <n v="516.46"/>
    <n v="32"/>
    <n v="32"/>
    <n v="1"/>
    <n v="1"/>
    <n v="0"/>
  </r>
  <r>
    <x v="2"/>
    <x v="28"/>
    <x v="28"/>
    <s v="CIS-125"/>
    <x v="1"/>
    <x v="47"/>
    <n v="0"/>
    <n v="0"/>
    <n v="0.30980000000000002"/>
    <n v="0.30980000000000002"/>
    <n v="1.371424"/>
    <n v="4.43"/>
    <n v="41.14"/>
    <n v="132.80000000000001"/>
    <n v="8"/>
    <n v="32"/>
    <n v="0.25"/>
    <n v="1"/>
    <n v="0"/>
  </r>
  <r>
    <x v="2"/>
    <x v="28"/>
    <x v="28"/>
    <s v="CIS-170"/>
    <x v="1"/>
    <x v="47"/>
    <n v="0"/>
    <n v="0"/>
    <n v="0.30980000000000002"/>
    <n v="0.30980000000000002"/>
    <n v="1.2693331000000001"/>
    <n v="4.0999999999999996"/>
    <n v="38.08"/>
    <n v="122.92"/>
    <n v="7"/>
    <n v="32"/>
    <n v="0.21879999999999999"/>
    <n v="1"/>
    <n v="0"/>
  </r>
  <r>
    <x v="2"/>
    <x v="28"/>
    <x v="28"/>
    <s v="CIS-215"/>
    <x v="1"/>
    <x v="47"/>
    <n v="0"/>
    <n v="0"/>
    <n v="0.30980000000000002"/>
    <n v="0.30980000000000002"/>
    <n v="1.8333326000000001"/>
    <n v="5.92"/>
    <n v="55"/>
    <n v="177.53"/>
    <n v="11"/>
    <n v="50"/>
    <n v="0.22"/>
    <n v="1"/>
    <n v="0"/>
  </r>
  <r>
    <x v="2"/>
    <x v="28"/>
    <x v="28"/>
    <s v="CIS-271"/>
    <x v="1"/>
    <x v="47"/>
    <n v="0"/>
    <n v="0"/>
    <n v="0.30980000000000002"/>
    <n v="0.30980000000000002"/>
    <n v="0.99999959999999999"/>
    <n v="3.23"/>
    <n v="30"/>
    <n v="96.84"/>
    <n v="6"/>
    <n v="36"/>
    <n v="0.16669999999999999"/>
    <n v="1"/>
    <n v="0"/>
  </r>
  <r>
    <x v="2"/>
    <x v="28"/>
    <x v="28"/>
    <s v="CIS-294"/>
    <x v="1"/>
    <x v="79"/>
    <n v="0"/>
    <n v="0"/>
    <n v="0.2432"/>
    <n v="0.2432"/>
    <n v="0.54856799999999994"/>
    <n v="2.2599999999999998"/>
    <n v="16.46"/>
    <n v="67.67"/>
    <n v="4"/>
    <n v="32"/>
    <n v="0.125"/>
    <n v="1"/>
    <n v="0"/>
  </r>
  <r>
    <x v="2"/>
    <x v="29"/>
    <x v="29"/>
    <s v="CS-119"/>
    <x v="1"/>
    <x v="0"/>
    <n v="0"/>
    <n v="0"/>
    <n v="0.2"/>
    <n v="0.2"/>
    <n v="2.0302848999999998"/>
    <n v="10.15"/>
    <n v="60.91"/>
    <n v="304.54000000000002"/>
    <n v="19"/>
    <n v="32"/>
    <n v="0.59379999999999999"/>
    <n v="1"/>
    <n v="0"/>
  </r>
  <r>
    <x v="2"/>
    <x v="29"/>
    <x v="29"/>
    <s v="CS-119L"/>
    <x v="1"/>
    <x v="25"/>
    <n v="0"/>
    <n v="0"/>
    <n v="0.17649999999999999"/>
    <n v="0.17649999999999999"/>
    <n v="1.9"/>
    <n v="10.76"/>
    <n v="57"/>
    <n v="322.95"/>
    <n v="19"/>
    <n v="50"/>
    <n v="0.38"/>
    <n v="1"/>
    <n v="0"/>
  </r>
  <r>
    <x v="2"/>
    <x v="29"/>
    <x v="29"/>
    <s v="CS-181"/>
    <x v="1"/>
    <x v="59"/>
    <n v="0"/>
    <n v="0"/>
    <n v="0.3765"/>
    <n v="0.3765"/>
    <n v="4.4000000000000004"/>
    <n v="11.69"/>
    <n v="132"/>
    <n v="350.6"/>
    <n v="22"/>
    <n v="32"/>
    <n v="0.6875"/>
    <n v="1"/>
    <n v="0"/>
  </r>
  <r>
    <x v="2"/>
    <x v="29"/>
    <x v="29"/>
    <s v="CS-182"/>
    <x v="1"/>
    <x v="59"/>
    <n v="0"/>
    <n v="0"/>
    <n v="0.3765"/>
    <n v="0.3765"/>
    <n v="8.6"/>
    <n v="22.84"/>
    <n v="258"/>
    <n v="685.26"/>
    <n v="43"/>
    <n v="50"/>
    <n v="0.86"/>
    <n v="1"/>
    <n v="0"/>
  </r>
  <r>
    <x v="2"/>
    <x v="29"/>
    <x v="29"/>
    <s v="CS-282"/>
    <x v="1"/>
    <x v="59"/>
    <n v="0"/>
    <n v="0"/>
    <n v="0.3765"/>
    <n v="0.3765"/>
    <n v="7.2662827999999999"/>
    <n v="19.3"/>
    <n v="217.99"/>
    <n v="578.99"/>
    <n v="34"/>
    <n v="32"/>
    <n v="1.0625"/>
    <n v="1"/>
    <n v="0"/>
  </r>
  <r>
    <x v="2"/>
    <x v="30"/>
    <x v="30"/>
    <s v="CWS-100"/>
    <x v="1"/>
    <x v="0"/>
    <n v="0"/>
    <n v="0"/>
    <n v="0.2"/>
    <n v="0.2"/>
    <n v="1.910849"/>
    <n v="9.5500000000000007"/>
    <n v="57.33"/>
    <n v="286.63"/>
    <n v="19"/>
    <n v="23"/>
    <n v="0.82609999999999995"/>
    <n v="1"/>
    <n v="0"/>
  </r>
  <r>
    <x v="2"/>
    <x v="30"/>
    <x v="30"/>
    <s v="CWS-101"/>
    <x v="1"/>
    <x v="0"/>
    <n v="0.2"/>
    <n v="0"/>
    <n v="0"/>
    <n v="0"/>
    <n v="1.791415"/>
    <n v="8.9600000000000009"/>
    <n v="53.74"/>
    <n v="268.70999999999998"/>
    <n v="19"/>
    <n v="45"/>
    <n v="0.42220000000000002"/>
    <n v="1"/>
    <n v="0"/>
  </r>
  <r>
    <x v="2"/>
    <x v="30"/>
    <x v="30"/>
    <s v="CWS-102"/>
    <x v="1"/>
    <x v="0"/>
    <n v="0.2"/>
    <n v="0"/>
    <n v="0"/>
    <n v="0"/>
    <n v="4.9279789999999997"/>
    <n v="24.64"/>
    <n v="147.84"/>
    <n v="739.2"/>
    <n v="49"/>
    <n v="50"/>
    <n v="0.98"/>
    <n v="1"/>
    <n v="0"/>
  </r>
  <r>
    <x v="2"/>
    <x v="30"/>
    <x v="30"/>
    <s v="CWS-103"/>
    <x v="1"/>
    <x v="0"/>
    <n v="0"/>
    <n v="0"/>
    <n v="0.2"/>
    <n v="0.2"/>
    <n v="1.407994"/>
    <n v="7.04"/>
    <n v="42.24"/>
    <n v="211.2"/>
    <n v="14"/>
    <n v="23"/>
    <n v="0.60870000000000002"/>
    <n v="1"/>
    <n v="0"/>
  </r>
  <r>
    <x v="2"/>
    <x v="30"/>
    <x v="30"/>
    <s v="CWS-107"/>
    <x v="1"/>
    <x v="0"/>
    <n v="0"/>
    <n v="0"/>
    <n v="0.2"/>
    <n v="0.2"/>
    <n v="0.84856500000000001"/>
    <n v="4.24"/>
    <n v="25.46"/>
    <n v="127.28"/>
    <n v="9"/>
    <n v="45"/>
    <n v="0.2"/>
    <n v="1"/>
    <n v="0"/>
  </r>
  <r>
    <x v="2"/>
    <x v="30"/>
    <x v="30"/>
    <s v="CWS-115"/>
    <x v="1"/>
    <x v="0"/>
    <n v="0"/>
    <n v="0"/>
    <n v="0.2"/>
    <n v="0.2"/>
    <n v="0.94284999999999997"/>
    <n v="4.71"/>
    <n v="28.29"/>
    <n v="141.43"/>
    <n v="10"/>
    <n v="45"/>
    <n v="0.22220000000000001"/>
    <n v="1"/>
    <n v="0"/>
  </r>
  <r>
    <x v="2"/>
    <x v="30"/>
    <x v="30"/>
    <s v="CWS-130"/>
    <x v="1"/>
    <x v="0"/>
    <n v="0.2"/>
    <n v="0"/>
    <n v="0"/>
    <n v="0"/>
    <n v="4.9279789999999997"/>
    <n v="24.64"/>
    <n v="147.84"/>
    <n v="739.2"/>
    <n v="49"/>
    <n v="45"/>
    <n v="1.0889"/>
    <n v="1"/>
    <n v="0"/>
  </r>
  <r>
    <x v="2"/>
    <x v="30"/>
    <x v="30"/>
    <s v="CWS-204"/>
    <x v="1"/>
    <x v="0"/>
    <n v="0.2"/>
    <n v="0"/>
    <n v="0"/>
    <n v="0"/>
    <n v="2.1119910000000002"/>
    <n v="10.56"/>
    <n v="63.36"/>
    <n v="316.8"/>
    <n v="21"/>
    <n v="45"/>
    <n v="0.4667"/>
    <n v="1"/>
    <n v="0"/>
  </r>
  <r>
    <x v="2"/>
    <x v="30"/>
    <x v="30"/>
    <s v="CWS-212"/>
    <x v="1"/>
    <x v="0"/>
    <n v="0"/>
    <n v="0"/>
    <n v="0.2"/>
    <n v="0.2"/>
    <n v="2.1"/>
    <n v="10.5"/>
    <n v="63"/>
    <n v="315"/>
    <n v="21"/>
    <n v="50"/>
    <n v="0.42"/>
    <n v="1"/>
    <n v="0"/>
  </r>
  <r>
    <x v="2"/>
    <x v="30"/>
    <x v="30"/>
    <s v="CWS-280"/>
    <x v="1"/>
    <x v="72"/>
    <n v="0"/>
    <n v="0"/>
    <n v="0.18820000000000001"/>
    <n v="0.18820000000000001"/>
    <n v="2.1028440000000002"/>
    <n v="11.17"/>
    <n v="63.09"/>
    <n v="335.2"/>
    <n v="23"/>
    <n v="23"/>
    <n v="1"/>
    <n v="1"/>
    <n v="1"/>
  </r>
  <r>
    <x v="2"/>
    <x v="30"/>
    <x v="30"/>
    <s v="CWS-284"/>
    <x v="1"/>
    <x v="0"/>
    <n v="0"/>
    <n v="0"/>
    <n v="0.2"/>
    <n v="0.2"/>
    <n v="1.1062810000000001"/>
    <n v="5.53"/>
    <n v="33.19"/>
    <n v="165.94"/>
    <n v="11"/>
    <n v="23"/>
    <n v="0.4783"/>
    <n v="1"/>
    <n v="0"/>
  </r>
  <r>
    <x v="2"/>
    <x v="31"/>
    <x v="31"/>
    <s v="ECON-110"/>
    <x v="1"/>
    <x v="0"/>
    <n v="0"/>
    <n v="0"/>
    <n v="0.2"/>
    <n v="0.2"/>
    <n v="5.0999999999999996"/>
    <n v="25.5"/>
    <n v="153"/>
    <n v="765"/>
    <n v="51"/>
    <n v="50"/>
    <n v="1.02"/>
    <n v="1"/>
    <n v="0"/>
  </r>
  <r>
    <x v="2"/>
    <x v="31"/>
    <x v="31"/>
    <s v="ECON-120"/>
    <x v="1"/>
    <x v="18"/>
    <n v="0.2"/>
    <n v="0"/>
    <n v="0.4"/>
    <n v="0.4"/>
    <n v="17.399999999999999"/>
    <n v="29"/>
    <n v="522"/>
    <n v="870"/>
    <n v="174"/>
    <n v="215"/>
    <n v="0.80930000000000002"/>
    <n v="4"/>
    <n v="5"/>
  </r>
  <r>
    <x v="2"/>
    <x v="31"/>
    <x v="31"/>
    <s v="ECON-121"/>
    <x v="1"/>
    <x v="18"/>
    <n v="0"/>
    <n v="0"/>
    <n v="0.6"/>
    <n v="0.6"/>
    <n v="14.7"/>
    <n v="24.5"/>
    <n v="441"/>
    <n v="735"/>
    <n v="147"/>
    <n v="150"/>
    <n v="0.98"/>
    <n v="3"/>
    <n v="3"/>
  </r>
  <r>
    <x v="2"/>
    <x v="33"/>
    <x v="33"/>
    <s v="EHSM-100"/>
    <x v="1"/>
    <x v="11"/>
    <n v="0.26669999999999999"/>
    <n v="0"/>
    <n v="0"/>
    <n v="0"/>
    <n v="1.9999994999999999"/>
    <n v="7.5"/>
    <n v="60"/>
    <n v="224.97"/>
    <n v="15"/>
    <n v="50"/>
    <n v="0.3"/>
    <n v="1"/>
    <n v="0"/>
  </r>
  <r>
    <x v="2"/>
    <x v="33"/>
    <x v="33"/>
    <s v="EHSM-130"/>
    <x v="1"/>
    <x v="0"/>
    <n v="0.2"/>
    <n v="0"/>
    <n v="0"/>
    <n v="0"/>
    <n v="1.9"/>
    <n v="9.5"/>
    <n v="57"/>
    <n v="285"/>
    <n v="19"/>
    <n v="50"/>
    <n v="0.38"/>
    <n v="1"/>
    <n v="0"/>
  </r>
  <r>
    <x v="2"/>
    <x v="33"/>
    <x v="33"/>
    <s v="EHSM-135"/>
    <x v="1"/>
    <x v="0"/>
    <n v="0.2"/>
    <n v="0"/>
    <n v="0"/>
    <n v="0"/>
    <n v="1.4142749999999999"/>
    <n v="7.07"/>
    <n v="42.43"/>
    <n v="212.14"/>
    <n v="15"/>
    <n v="40"/>
    <n v="0.375"/>
    <n v="1"/>
    <n v="0"/>
  </r>
  <r>
    <x v="2"/>
    <x v="33"/>
    <x v="33"/>
    <s v="EHSM-150"/>
    <x v="1"/>
    <x v="11"/>
    <n v="0.26669999999999999"/>
    <n v="0"/>
    <n v="0"/>
    <n v="0"/>
    <n v="1.3333330000000001"/>
    <n v="5"/>
    <n v="40"/>
    <n v="149.97999999999999"/>
    <n v="10"/>
    <n v="50"/>
    <n v="0.2"/>
    <n v="1"/>
    <n v="0"/>
  </r>
  <r>
    <x v="2"/>
    <x v="33"/>
    <x v="33"/>
    <s v="EHSM-201"/>
    <x v="1"/>
    <x v="59"/>
    <n v="0"/>
    <n v="0"/>
    <n v="0.3765"/>
    <n v="0.3765"/>
    <n v="2.6940940000000002"/>
    <n v="7.16"/>
    <n v="80.819999999999993"/>
    <n v="214.67"/>
    <n v="13"/>
    <n v="40"/>
    <n v="0.32500000000000001"/>
    <n v="1"/>
    <n v="0"/>
  </r>
  <r>
    <x v="2"/>
    <x v="33"/>
    <x v="33"/>
    <s v="EHSM-240"/>
    <x v="1"/>
    <x v="24"/>
    <n v="0"/>
    <n v="2.18E-2"/>
    <n v="0"/>
    <n v="0"/>
    <n v="9.9999900000000003E-2"/>
    <n v="4.59"/>
    <n v="3"/>
    <n v="137.61000000000001"/>
    <n v="3"/>
    <n v="20"/>
    <n v="0.15"/>
    <n v="1"/>
    <n v="0"/>
  </r>
  <r>
    <x v="2"/>
    <x v="34"/>
    <x v="34"/>
    <s v="ET-110"/>
    <x v="1"/>
    <x v="59"/>
    <n v="0.17649999999999999"/>
    <n v="0.2"/>
    <n v="0"/>
    <n v="0"/>
    <n v="5.5954259999999998"/>
    <n v="14.86"/>
    <n v="167.86"/>
    <n v="445.85"/>
    <n v="27"/>
    <n v="28"/>
    <n v="0.96430000000000005"/>
    <n v="1"/>
    <n v="1"/>
  </r>
  <r>
    <x v="2"/>
    <x v="35"/>
    <x v="35"/>
    <s v="GD-105"/>
    <x v="1"/>
    <x v="74"/>
    <n v="0"/>
    <n v="0"/>
    <n v="0.61960000000000004"/>
    <n v="0.61960000000000004"/>
    <n v="7.6485687999999996"/>
    <n v="12.34"/>
    <n v="229.46"/>
    <n v="370.33"/>
    <n v="45"/>
    <n v="80"/>
    <n v="0.5625"/>
    <n v="2"/>
    <n v="0"/>
  </r>
  <r>
    <x v="2"/>
    <x v="35"/>
    <x v="35"/>
    <s v="GD-110"/>
    <x v="1"/>
    <x v="47"/>
    <n v="0"/>
    <n v="0"/>
    <n v="0.30980000000000002"/>
    <n v="0.30980000000000002"/>
    <n v="2.4933328000000001"/>
    <n v="8.0500000000000007"/>
    <n v="74.8"/>
    <n v="241.45"/>
    <n v="14"/>
    <n v="30"/>
    <n v="0.4667"/>
    <n v="1"/>
    <n v="0"/>
  </r>
  <r>
    <x v="2"/>
    <x v="35"/>
    <x v="35"/>
    <s v="GD-125"/>
    <x v="1"/>
    <x v="47"/>
    <n v="0"/>
    <n v="0"/>
    <n v="0.30980000000000002"/>
    <n v="0.30980000000000002"/>
    <n v="5.9999976000000004"/>
    <n v="19.37"/>
    <n v="180"/>
    <n v="581.02"/>
    <n v="36"/>
    <n v="50"/>
    <n v="0.72"/>
    <n v="1"/>
    <n v="0"/>
  </r>
  <r>
    <x v="2"/>
    <x v="35"/>
    <x v="35"/>
    <s v="GD-126"/>
    <x v="1"/>
    <x v="47"/>
    <n v="0"/>
    <n v="0"/>
    <n v="0.30980000000000002"/>
    <n v="0.30980000000000002"/>
    <n v="3.1666653999999999"/>
    <n v="10.220000000000001"/>
    <n v="95"/>
    <n v="306.64999999999998"/>
    <n v="19"/>
    <n v="50"/>
    <n v="0.38"/>
    <n v="1"/>
    <n v="0"/>
  </r>
  <r>
    <x v="2"/>
    <x v="35"/>
    <x v="35"/>
    <s v="GD-130"/>
    <x v="1"/>
    <x v="0"/>
    <n v="0"/>
    <n v="0"/>
    <n v="0.2"/>
    <n v="0.2"/>
    <n v="2.2999999999999998"/>
    <n v="11.5"/>
    <n v="69"/>
    <n v="345"/>
    <n v="23"/>
    <n v="50"/>
    <n v="0.46"/>
    <n v="1"/>
    <n v="0"/>
  </r>
  <r>
    <x v="2"/>
    <x v="35"/>
    <x v="35"/>
    <s v="GD-211"/>
    <x v="1"/>
    <x v="47"/>
    <n v="0"/>
    <n v="0"/>
    <n v="0.30980000000000002"/>
    <n v="0.30980000000000002"/>
    <n v="2.4999989999999999"/>
    <n v="8.07"/>
    <n v="75"/>
    <n v="242.09"/>
    <n v="15"/>
    <n v="50"/>
    <n v="0.3"/>
    <n v="1"/>
    <n v="0"/>
  </r>
  <r>
    <x v="2"/>
    <x v="35"/>
    <x v="35"/>
    <s v="GD-230"/>
    <x v="1"/>
    <x v="80"/>
    <n v="0"/>
    <n v="0"/>
    <n v="5.45E-2"/>
    <n v="5.45E-2"/>
    <n v="6.6666600000000006E-2"/>
    <n v="7.34"/>
    <n v="12"/>
    <n v="220.18"/>
    <n v="6"/>
    <n v="20"/>
    <n v="0.3"/>
    <n v="1"/>
    <n v="0"/>
  </r>
  <r>
    <x v="2"/>
    <x v="36"/>
    <x v="36"/>
    <s v="OH-118"/>
    <x v="1"/>
    <x v="47"/>
    <n v="0"/>
    <n v="0"/>
    <n v="0.30980000000000002"/>
    <n v="0.30980000000000002"/>
    <n v="2.3573328999999998"/>
    <n v="7.61"/>
    <n v="70.72"/>
    <n v="228.28"/>
    <n v="13"/>
    <n v="24"/>
    <n v="0.54169999999999996"/>
    <n v="1"/>
    <n v="0"/>
  </r>
  <r>
    <x v="2"/>
    <x v="36"/>
    <x v="36"/>
    <s v="OH-120"/>
    <x v="1"/>
    <x v="47"/>
    <n v="0.17649999999999999"/>
    <n v="0.1333"/>
    <n v="0"/>
    <n v="0"/>
    <n v="4.3519991999999998"/>
    <n v="14.05"/>
    <n v="130.56"/>
    <n v="421.43"/>
    <n v="24"/>
    <n v="24"/>
    <n v="1"/>
    <n v="1"/>
    <n v="1"/>
  </r>
  <r>
    <x v="2"/>
    <x v="36"/>
    <x v="36"/>
    <s v="OH-121"/>
    <x v="1"/>
    <x v="47"/>
    <n v="0.30980000000000002"/>
    <n v="0"/>
    <n v="0"/>
    <n v="0"/>
    <n v="1.7595237926"/>
    <n v="5.68"/>
    <n v="52.79"/>
    <n v="170.39"/>
    <n v="19"/>
    <n v="24"/>
    <n v="0.79169999999999996"/>
    <n v="1"/>
    <n v="0"/>
  </r>
  <r>
    <x v="2"/>
    <x v="36"/>
    <x v="36"/>
    <s v="OH-130"/>
    <x v="1"/>
    <x v="47"/>
    <n v="0.30980000000000002"/>
    <n v="0"/>
    <n v="0"/>
    <n v="0"/>
    <n v="4.8959991"/>
    <n v="15.8"/>
    <n v="146.88"/>
    <n v="474.11"/>
    <n v="27"/>
    <n v="24"/>
    <n v="1.125"/>
    <n v="1"/>
    <n v="0"/>
  </r>
  <r>
    <x v="2"/>
    <x v="36"/>
    <x v="36"/>
    <s v="OH-140"/>
    <x v="1"/>
    <x v="47"/>
    <n v="0"/>
    <n v="0"/>
    <n v="0.30980000000000002"/>
    <n v="0.30980000000000002"/>
    <n v="1.6442006552999999"/>
    <n v="5.31"/>
    <n v="49.33"/>
    <n v="159.22"/>
    <n v="21"/>
    <n v="24"/>
    <n v="0.875"/>
    <n v="1"/>
    <n v="0"/>
  </r>
  <r>
    <x v="2"/>
    <x v="36"/>
    <x v="36"/>
    <s v="OH-151"/>
    <x v="1"/>
    <x v="47"/>
    <n v="0"/>
    <n v="0"/>
    <n v="0.30980000000000002"/>
    <n v="0.30980000000000002"/>
    <n v="2.1759995999999999"/>
    <n v="7.02"/>
    <n v="65.28"/>
    <n v="210.72"/>
    <n v="12"/>
    <n v="23"/>
    <n v="0.52170000000000005"/>
    <n v="1"/>
    <n v="0"/>
  </r>
  <r>
    <x v="2"/>
    <x v="36"/>
    <x v="36"/>
    <s v="OH-170"/>
    <x v="1"/>
    <x v="0"/>
    <n v="0"/>
    <n v="0"/>
    <n v="0.2"/>
    <n v="0.2"/>
    <n v="1.9234278"/>
    <n v="9.6199999999999992"/>
    <n v="57.7"/>
    <n v="288.51"/>
    <n v="18"/>
    <n v="23"/>
    <n v="0.78259999999999996"/>
    <n v="1"/>
    <n v="0"/>
  </r>
  <r>
    <x v="2"/>
    <x v="36"/>
    <x v="36"/>
    <s v="OH-174"/>
    <x v="1"/>
    <x v="47"/>
    <n v="0"/>
    <n v="0"/>
    <n v="0.30980000000000002"/>
    <n v="0.30980000000000002"/>
    <n v="1.0662393139999999"/>
    <n v="3.44"/>
    <n v="31.99"/>
    <n v="103.25"/>
    <n v="10"/>
    <n v="23"/>
    <n v="0.43480000000000002"/>
    <n v="1"/>
    <n v="0"/>
  </r>
  <r>
    <x v="2"/>
    <x v="36"/>
    <x v="36"/>
    <s v="OH-220"/>
    <x v="1"/>
    <x v="47"/>
    <n v="0"/>
    <n v="0"/>
    <n v="0.30980000000000002"/>
    <n v="0.30980000000000002"/>
    <n v="1.5192336892"/>
    <n v="4.9000000000000004"/>
    <n v="45.58"/>
    <n v="147.12"/>
    <n v="17"/>
    <n v="23"/>
    <n v="0.73909999999999998"/>
    <n v="1"/>
    <n v="0"/>
  </r>
  <r>
    <x v="2"/>
    <x v="36"/>
    <x v="36"/>
    <s v="OH-225"/>
    <x v="1"/>
    <x v="0"/>
    <n v="0"/>
    <n v="0"/>
    <n v="0.2"/>
    <n v="0.2"/>
    <n v="1.8165707"/>
    <n v="9.08"/>
    <n v="54.5"/>
    <n v="272.49"/>
    <n v="17"/>
    <n v="50"/>
    <n v="0.34"/>
    <n v="1"/>
    <n v="0"/>
  </r>
  <r>
    <x v="2"/>
    <x v="36"/>
    <x v="36"/>
    <s v="OH-250"/>
    <x v="1"/>
    <x v="79"/>
    <n v="0"/>
    <n v="0"/>
    <n v="0.2432"/>
    <n v="0.2432"/>
    <n v="1.8100940000000001"/>
    <n v="7.44"/>
    <n v="54.3"/>
    <n v="223.28"/>
    <n v="13"/>
    <n v="24"/>
    <n v="0.54169999999999996"/>
    <n v="1"/>
    <n v="0"/>
  </r>
  <r>
    <x v="2"/>
    <x v="36"/>
    <x v="36"/>
    <s v="OH-260"/>
    <x v="1"/>
    <x v="47"/>
    <n v="0"/>
    <n v="0"/>
    <n v="0.30980000000000002"/>
    <n v="0.30980000000000002"/>
    <n v="2.8395951921"/>
    <n v="9.17"/>
    <n v="85.19"/>
    <n v="274.98"/>
    <n v="27"/>
    <n v="23"/>
    <n v="1.1738999999999999"/>
    <n v="1"/>
    <n v="0"/>
  </r>
  <r>
    <x v="2"/>
    <x v="36"/>
    <x v="36"/>
    <s v="OH-290"/>
    <x v="1"/>
    <x v="46"/>
    <n v="0"/>
    <n v="0"/>
    <n v="7.6300000000000007E-2"/>
    <n v="7.6300000000000007E-2"/>
    <n v="0.19999980000000001"/>
    <n v="5.24"/>
    <n v="12"/>
    <n v="157.27000000000001"/>
    <n v="9"/>
    <n v="20"/>
    <n v="0.45"/>
    <n v="1"/>
    <n v="0"/>
  </r>
  <r>
    <x v="2"/>
    <x v="37"/>
    <x v="37"/>
    <s v="PARA-100"/>
    <x v="1"/>
    <x v="0"/>
    <n v="0.2"/>
    <n v="0"/>
    <n v="0"/>
    <n v="0"/>
    <n v="1.8856999999999999"/>
    <n v="9.43"/>
    <n v="56.57"/>
    <n v="282.86"/>
    <n v="20"/>
    <n v="40"/>
    <n v="0.5"/>
    <n v="1"/>
    <n v="0"/>
  </r>
  <r>
    <x v="2"/>
    <x v="37"/>
    <x v="37"/>
    <s v="PARA-110"/>
    <x v="1"/>
    <x v="0"/>
    <n v="0"/>
    <n v="0"/>
    <n v="0.2"/>
    <n v="0.2"/>
    <n v="2.2999999999999998"/>
    <n v="11.5"/>
    <n v="69"/>
    <n v="345"/>
    <n v="23"/>
    <n v="50"/>
    <n v="0.46"/>
    <n v="1"/>
    <n v="0"/>
  </r>
  <r>
    <x v="2"/>
    <x v="37"/>
    <x v="37"/>
    <s v="PARA-125"/>
    <x v="1"/>
    <x v="38"/>
    <n v="0"/>
    <n v="0"/>
    <n v="6.6699999999999995E-2"/>
    <n v="6.6699999999999995E-2"/>
    <n v="0.96666569999999996"/>
    <n v="14.49"/>
    <n v="29"/>
    <n v="434.78"/>
    <n v="29"/>
    <n v="50"/>
    <n v="0.57999999999999996"/>
    <n v="1"/>
    <n v="0"/>
  </r>
  <r>
    <x v="2"/>
    <x v="37"/>
    <x v="37"/>
    <s v="PARA-132"/>
    <x v="1"/>
    <x v="0"/>
    <n v="0"/>
    <n v="0"/>
    <n v="0.2"/>
    <n v="0.2"/>
    <n v="2.3508562"/>
    <n v="11.75"/>
    <n v="70.53"/>
    <n v="352.63"/>
    <n v="22"/>
    <n v="32"/>
    <n v="0.6875"/>
    <n v="1"/>
    <n v="0"/>
  </r>
  <r>
    <x v="2"/>
    <x v="37"/>
    <x v="37"/>
    <s v="PARA-151"/>
    <x v="1"/>
    <x v="38"/>
    <n v="6.6699999999999995E-2"/>
    <n v="0"/>
    <n v="0"/>
    <n v="0"/>
    <n v="0.69999929999999999"/>
    <n v="10.49"/>
    <n v="21"/>
    <n v="314.83999999999997"/>
    <n v="21"/>
    <n v="50"/>
    <n v="0.42"/>
    <n v="1"/>
    <n v="0"/>
  </r>
  <r>
    <x v="2"/>
    <x v="37"/>
    <x v="37"/>
    <s v="PARA-160"/>
    <x v="1"/>
    <x v="38"/>
    <n v="6.6699999999999995E-2"/>
    <n v="0"/>
    <n v="0"/>
    <n v="0"/>
    <n v="0.49999949999999999"/>
    <n v="7.5"/>
    <n v="15"/>
    <n v="224.89"/>
    <n v="15"/>
    <n v="50"/>
    <n v="0.3"/>
    <n v="1"/>
    <n v="0"/>
  </r>
  <r>
    <x v="2"/>
    <x v="37"/>
    <x v="37"/>
    <s v="PARA-250"/>
    <x v="1"/>
    <x v="73"/>
    <n v="0"/>
    <n v="0"/>
    <n v="3.27E-2"/>
    <n v="3.27E-2"/>
    <n v="0.13333320000000001"/>
    <n v="4.08"/>
    <n v="4"/>
    <n v="122.32"/>
    <n v="4"/>
    <n v="20"/>
    <n v="0.2"/>
    <n v="1"/>
    <n v="0"/>
  </r>
  <r>
    <x v="2"/>
    <x v="38"/>
    <x v="38"/>
    <s v="RE-190"/>
    <x v="1"/>
    <x v="5"/>
    <n v="0"/>
    <n v="0"/>
    <n v="0.4"/>
    <n v="0.4"/>
    <n v="5.1999999999999904"/>
    <n v="13"/>
    <n v="156"/>
    <n v="390"/>
    <n v="52"/>
    <n v="100"/>
    <n v="0.52"/>
    <n v="2"/>
    <n v="0"/>
  </r>
  <r>
    <x v="2"/>
    <x v="38"/>
    <x v="38"/>
    <s v="RE-191"/>
    <x v="1"/>
    <x v="5"/>
    <n v="0"/>
    <n v="0"/>
    <n v="0.4"/>
    <n v="0.4"/>
    <n v="7.3"/>
    <n v="18.25"/>
    <n v="219"/>
    <n v="547.5"/>
    <n v="73"/>
    <n v="100"/>
    <n v="0.73"/>
    <n v="2"/>
    <n v="11"/>
  </r>
  <r>
    <x v="2"/>
    <x v="38"/>
    <x v="38"/>
    <s v="RE-192"/>
    <x v="1"/>
    <x v="5"/>
    <n v="0"/>
    <n v="0"/>
    <n v="0.4"/>
    <n v="0.4"/>
    <n v="7.6999999999999904"/>
    <n v="19.25"/>
    <n v="231"/>
    <n v="577.5"/>
    <n v="77"/>
    <n v="100"/>
    <n v="0.77"/>
    <n v="2"/>
    <n v="10"/>
  </r>
  <r>
    <x v="2"/>
    <x v="38"/>
    <x v="38"/>
    <s v="RE-194"/>
    <x v="1"/>
    <x v="0"/>
    <n v="0"/>
    <n v="0"/>
    <n v="0.2"/>
    <n v="0.2"/>
    <n v="2.8"/>
    <n v="14"/>
    <n v="84"/>
    <n v="420"/>
    <n v="28"/>
    <n v="50"/>
    <n v="0.56000000000000005"/>
    <n v="1"/>
    <n v="0"/>
  </r>
  <r>
    <x v="2"/>
    <x v="38"/>
    <x v="38"/>
    <s v="RE-250"/>
    <x v="1"/>
    <x v="81"/>
    <n v="0"/>
    <n v="0"/>
    <n v="4.36E-2"/>
    <n v="4.36E-2"/>
    <n v="0.1666665"/>
    <n v="3.82"/>
    <n v="5"/>
    <n v="114.68"/>
    <n v="5"/>
    <n v="20"/>
    <n v="0.25"/>
    <n v="1"/>
    <n v="0"/>
  </r>
  <r>
    <x v="2"/>
    <x v="39"/>
    <x v="39"/>
    <s v="SURV-218"/>
    <x v="1"/>
    <x v="82"/>
    <n v="0"/>
    <n v="0"/>
    <n v="0.48620000000000002"/>
    <n v="0.48620000000000002"/>
    <n v="5.2457130000000003"/>
    <n v="20.98"/>
    <n v="306"/>
    <n v="629.37"/>
    <n v="35"/>
    <n v="30"/>
    <n v="1.1667000000000001"/>
    <n v="1"/>
    <n v="2"/>
  </r>
  <r>
    <x v="2"/>
    <x v="39"/>
    <x v="39"/>
    <s v="SURV-220"/>
    <x v="1"/>
    <x v="0"/>
    <n v="0"/>
    <n v="0"/>
    <n v="0.2"/>
    <n v="0.2"/>
    <n v="1.4959994000000001"/>
    <n v="7.48"/>
    <n v="44.88"/>
    <n v="224.4"/>
    <n v="14"/>
    <n v="48"/>
    <n v="0.29170000000000001"/>
    <n v="1"/>
    <n v="0"/>
  </r>
  <r>
    <x v="2"/>
    <x v="39"/>
    <x v="39"/>
    <s v="SURV-240"/>
    <x v="1"/>
    <x v="59"/>
    <n v="0"/>
    <n v="0"/>
    <n v="0.3765"/>
    <n v="0.3765"/>
    <n v="2.7782846000000001"/>
    <n v="7.38"/>
    <n v="83.35"/>
    <n v="221.38"/>
    <n v="13"/>
    <n v="25"/>
    <n v="0.52"/>
    <n v="1"/>
    <n v="0"/>
  </r>
  <r>
    <x v="2"/>
    <x v="23"/>
    <x v="23"/>
    <s v="AUTO-099"/>
    <x v="2"/>
    <x v="0"/>
    <n v="0"/>
    <n v="0"/>
    <n v="0.2"/>
    <n v="0.2"/>
    <n v="2.8"/>
    <n v="14"/>
    <n v="84"/>
    <n v="420"/>
    <n v="28"/>
    <n v="50"/>
    <n v="0.56000000000000005"/>
    <n v="1"/>
    <n v="0"/>
  </r>
  <r>
    <x v="2"/>
    <x v="23"/>
    <x v="23"/>
    <s v="AUTO-100L"/>
    <x v="2"/>
    <x v="25"/>
    <n v="0"/>
    <n v="0"/>
    <n v="0.17649999999999999"/>
    <n v="0.17649999999999999"/>
    <n v="2.0742699999999998"/>
    <n v="11.75"/>
    <n v="62.23"/>
    <n v="352.57"/>
    <n v="22"/>
    <n v="28"/>
    <n v="0.78569999999999995"/>
    <n v="1"/>
    <n v="0"/>
  </r>
  <r>
    <x v="2"/>
    <x v="23"/>
    <x v="23"/>
    <s v="AUTO-171"/>
    <x v="2"/>
    <x v="38"/>
    <n v="0"/>
    <n v="0"/>
    <n v="6.6699999999999995E-2"/>
    <n v="6.6699999999999995E-2"/>
    <n v="0.971414"/>
    <n v="14.56"/>
    <n v="29.14"/>
    <n v="436.92"/>
    <n v="34"/>
    <n v="28"/>
    <n v="1.2142999999999999"/>
    <n v="1"/>
    <n v="3"/>
  </r>
  <r>
    <x v="2"/>
    <x v="23"/>
    <x v="23"/>
    <s v="AUTO-171L"/>
    <x v="2"/>
    <x v="25"/>
    <n v="0"/>
    <n v="0"/>
    <n v="0.17649999999999999"/>
    <n v="0.17649999999999999"/>
    <n v="3.111405"/>
    <n v="17.63"/>
    <n v="93.34"/>
    <n v="528.85"/>
    <n v="33"/>
    <n v="28"/>
    <n v="1.1786000000000001"/>
    <n v="1"/>
    <n v="3"/>
  </r>
  <r>
    <x v="2"/>
    <x v="23"/>
    <x v="23"/>
    <s v="AUTO-171T"/>
    <x v="2"/>
    <x v="21"/>
    <n v="0"/>
    <n v="0"/>
    <n v="8.8200000000000001E-2"/>
    <n v="8.8200000000000001E-2"/>
    <n v="1.55"/>
    <n v="17.57"/>
    <n v="46.5"/>
    <n v="527.21"/>
    <n v="31"/>
    <n v="28"/>
    <n v="1.1071"/>
    <n v="1"/>
    <n v="3"/>
  </r>
  <r>
    <x v="2"/>
    <x v="23"/>
    <x v="23"/>
    <s v="AUTO-212"/>
    <x v="2"/>
    <x v="83"/>
    <n v="0"/>
    <n v="0"/>
    <n v="0.218"/>
    <n v="0.218"/>
    <n v="0.2"/>
    <n v="3.67"/>
    <n v="24"/>
    <n v="110.09"/>
    <n v="8"/>
    <n v="20"/>
    <n v="0.4"/>
    <n v="1"/>
    <n v="0"/>
  </r>
  <r>
    <x v="2"/>
    <x v="23"/>
    <x v="23"/>
    <s v="AUTO-263"/>
    <x v="2"/>
    <x v="38"/>
    <n v="0"/>
    <n v="0"/>
    <n v="6.6699999999999995E-2"/>
    <n v="6.6699999999999995E-2"/>
    <n v="0.31428099999999998"/>
    <n v="4.71"/>
    <n v="9.43"/>
    <n v="141.36000000000001"/>
    <n v="11"/>
    <n v="28"/>
    <n v="0.39290000000000003"/>
    <n v="1"/>
    <n v="0"/>
  </r>
  <r>
    <x v="2"/>
    <x v="23"/>
    <x v="23"/>
    <s v="AUTO-263L"/>
    <x v="2"/>
    <x v="25"/>
    <n v="0"/>
    <n v="0"/>
    <n v="0.17649999999999999"/>
    <n v="0.17649999999999999"/>
    <n v="0.94284999999999997"/>
    <n v="5.34"/>
    <n v="28.29"/>
    <n v="160.26"/>
    <n v="10"/>
    <n v="28"/>
    <n v="0.35709999999999997"/>
    <n v="1"/>
    <n v="0"/>
  </r>
  <r>
    <x v="2"/>
    <x v="23"/>
    <x v="23"/>
    <s v="AUTO-263T"/>
    <x v="2"/>
    <x v="21"/>
    <n v="0"/>
    <n v="0"/>
    <n v="8.8200000000000001E-2"/>
    <n v="8.8200000000000001E-2"/>
    <n v="0.35"/>
    <n v="3.97"/>
    <n v="10.5"/>
    <n v="119.05"/>
    <n v="7"/>
    <n v="28"/>
    <n v="0.25"/>
    <n v="1"/>
    <n v="0"/>
  </r>
  <r>
    <x v="2"/>
    <x v="25"/>
    <x v="25"/>
    <s v="BUS-120"/>
    <x v="2"/>
    <x v="11"/>
    <n v="0"/>
    <n v="0"/>
    <n v="0.26669999999999999"/>
    <n v="0.26669999999999999"/>
    <n v="7.0666649000000001"/>
    <n v="26.5"/>
    <n v="212"/>
    <n v="794.9"/>
    <n v="53"/>
    <n v="60"/>
    <n v="0.88329999999999997"/>
    <n v="1"/>
    <n v="2"/>
  </r>
  <r>
    <x v="2"/>
    <x v="25"/>
    <x v="25"/>
    <s v="BUS-121"/>
    <x v="2"/>
    <x v="11"/>
    <n v="0"/>
    <n v="0"/>
    <n v="0.26669999999999999"/>
    <n v="0.26669999999999999"/>
    <n v="5.3333320000000004"/>
    <n v="20"/>
    <n v="160"/>
    <n v="599.91999999999996"/>
    <n v="40"/>
    <n v="50"/>
    <n v="0.8"/>
    <n v="1"/>
    <n v="0"/>
  </r>
  <r>
    <x v="2"/>
    <x v="25"/>
    <x v="25"/>
    <s v="BUS-125"/>
    <x v="2"/>
    <x v="0"/>
    <n v="0"/>
    <n v="0"/>
    <n v="0.2"/>
    <n v="0.2"/>
    <n v="4.7"/>
    <n v="23.5"/>
    <n v="141"/>
    <n v="705"/>
    <n v="47"/>
    <n v="59"/>
    <n v="0.79659999999999997"/>
    <n v="1"/>
    <n v="1"/>
  </r>
  <r>
    <x v="2"/>
    <x v="25"/>
    <x v="25"/>
    <s v="BUS-128"/>
    <x v="2"/>
    <x v="84"/>
    <n v="0"/>
    <n v="0"/>
    <n v="0.5"/>
    <n v="0.5"/>
    <n v="6"/>
    <n v="12"/>
    <n v="180"/>
    <n v="360"/>
    <n v="60"/>
    <n v="60"/>
    <n v="1"/>
    <n v="2"/>
    <n v="7"/>
  </r>
  <r>
    <x v="2"/>
    <x v="26"/>
    <x v="26"/>
    <s v="CADD-128"/>
    <x v="2"/>
    <x v="0"/>
    <n v="0"/>
    <n v="0"/>
    <n v="0.2"/>
    <n v="0.2"/>
    <n v="1.0476179999999999"/>
    <n v="5.24"/>
    <n v="31.43"/>
    <n v="157.13999999999999"/>
    <n v="11"/>
    <n v="26"/>
    <n v="0.42309999999999998"/>
    <n v="1"/>
    <n v="0"/>
  </r>
  <r>
    <x v="2"/>
    <x v="27"/>
    <x v="27"/>
    <s v="CD-123"/>
    <x v="2"/>
    <x v="0"/>
    <n v="0"/>
    <n v="0"/>
    <n v="0.2"/>
    <n v="0.2"/>
    <n v="4.5999999999999996"/>
    <n v="23"/>
    <n v="138"/>
    <n v="690"/>
    <n v="46"/>
    <n v="50"/>
    <n v="0.92"/>
    <n v="1"/>
    <n v="1"/>
  </r>
  <r>
    <x v="2"/>
    <x v="27"/>
    <x v="27"/>
    <s v="CD-124"/>
    <x v="2"/>
    <x v="0"/>
    <n v="0"/>
    <n v="0"/>
    <n v="0.2"/>
    <n v="0.2"/>
    <n v="4.7"/>
    <n v="23.5"/>
    <n v="141"/>
    <n v="705"/>
    <n v="47"/>
    <n v="50"/>
    <n v="0.94"/>
    <n v="1"/>
    <n v="4"/>
  </r>
  <r>
    <x v="2"/>
    <x v="27"/>
    <x v="27"/>
    <s v="CD-125"/>
    <x v="2"/>
    <x v="0"/>
    <n v="0"/>
    <n v="0"/>
    <n v="0.2"/>
    <n v="0.2"/>
    <n v="4.8"/>
    <n v="24"/>
    <n v="144"/>
    <n v="720"/>
    <n v="48"/>
    <n v="50"/>
    <n v="0.96"/>
    <n v="1"/>
    <n v="0"/>
  </r>
  <r>
    <x v="2"/>
    <x v="27"/>
    <x v="27"/>
    <s v="CD-129"/>
    <x v="2"/>
    <x v="0"/>
    <n v="0"/>
    <n v="0"/>
    <n v="0.2"/>
    <n v="0.2"/>
    <n v="3.7"/>
    <n v="18.5"/>
    <n v="111"/>
    <n v="555"/>
    <n v="37"/>
    <n v="50"/>
    <n v="0.74"/>
    <n v="1"/>
    <n v="1"/>
  </r>
  <r>
    <x v="2"/>
    <x v="27"/>
    <x v="27"/>
    <s v="CD-131"/>
    <x v="2"/>
    <x v="0"/>
    <n v="0"/>
    <n v="0"/>
    <n v="0.2"/>
    <n v="0.2"/>
    <n v="3.2"/>
    <n v="16"/>
    <n v="96"/>
    <n v="480"/>
    <n v="32"/>
    <n v="50"/>
    <n v="0.64"/>
    <n v="1"/>
    <n v="0"/>
  </r>
  <r>
    <x v="2"/>
    <x v="31"/>
    <x v="31"/>
    <s v="ECON-120"/>
    <x v="2"/>
    <x v="0"/>
    <n v="0"/>
    <n v="0"/>
    <n v="0.2"/>
    <n v="0.2"/>
    <n v="5.9"/>
    <n v="29.5"/>
    <n v="177"/>
    <n v="885"/>
    <n v="59"/>
    <n v="59"/>
    <n v="1"/>
    <n v="1"/>
    <n v="8"/>
  </r>
  <r>
    <x v="2"/>
    <x v="31"/>
    <x v="31"/>
    <s v="ECON-121"/>
    <x v="2"/>
    <x v="0"/>
    <n v="0"/>
    <n v="0"/>
    <n v="0.2"/>
    <n v="0.2"/>
    <n v="5.9"/>
    <n v="29.5"/>
    <n v="177"/>
    <n v="885"/>
    <n v="59"/>
    <n v="59"/>
    <n v="1"/>
    <n v="1"/>
    <n v="10"/>
  </r>
  <r>
    <x v="2"/>
    <x v="35"/>
    <x v="35"/>
    <s v="GD-105"/>
    <x v="2"/>
    <x v="47"/>
    <n v="0"/>
    <n v="0"/>
    <n v="0.30980000000000002"/>
    <n v="0.30980000000000002"/>
    <n v="4.9999999979999998"/>
    <n v="16.14"/>
    <n v="150"/>
    <n v="484.18"/>
    <n v="30"/>
    <n v="50"/>
    <n v="0.6"/>
    <n v="1"/>
    <n v="0"/>
  </r>
  <r>
    <x v="2"/>
    <x v="36"/>
    <x v="36"/>
    <s v="OH-290"/>
    <x v="2"/>
    <x v="83"/>
    <n v="0"/>
    <n v="0"/>
    <n v="0.218"/>
    <n v="0.218"/>
    <n v="0.13333320000000001"/>
    <n v="1.99"/>
    <n v="13"/>
    <n v="59.63"/>
    <n v="8"/>
    <n v="20"/>
    <n v="0.4"/>
    <n v="1"/>
    <n v="0"/>
  </r>
  <r>
    <x v="3"/>
    <x v="40"/>
    <x v="40"/>
    <s v="COUN-095"/>
    <x v="0"/>
    <x v="85"/>
    <n v="0"/>
    <n v="0.13320000000000001"/>
    <n v="0"/>
    <n v="0"/>
    <n v="1.2333284"/>
    <n v="9.26"/>
    <n v="37"/>
    <n v="277.77999999999997"/>
    <n v="74"/>
    <n v="200"/>
    <n v="0.37"/>
    <n v="4"/>
    <n v="0"/>
  </r>
  <r>
    <x v="3"/>
    <x v="40"/>
    <x v="40"/>
    <s v="COUN-110"/>
    <x v="0"/>
    <x v="38"/>
    <n v="0"/>
    <n v="6.6699999999999995E-2"/>
    <n v="0"/>
    <n v="0"/>
    <n v="1.3666653"/>
    <n v="20.49"/>
    <n v="41"/>
    <n v="614.69000000000005"/>
    <n v="41"/>
    <n v="50"/>
    <n v="0.82"/>
    <n v="1"/>
    <n v="0"/>
  </r>
  <r>
    <x v="3"/>
    <x v="40"/>
    <x v="40"/>
    <s v="COUN-120"/>
    <x v="0"/>
    <x v="12"/>
    <n v="0"/>
    <n v="1.7999999999999901"/>
    <n v="0.4"/>
    <n v="0.4"/>
    <n v="48.530284000000002"/>
    <n v="22.06"/>
    <n v="1455.91"/>
    <n v="661.78"/>
    <n v="484"/>
    <n v="535"/>
    <n v="0.90469999999999995"/>
    <n v="11"/>
    <n v="3"/>
  </r>
  <r>
    <x v="3"/>
    <x v="40"/>
    <x v="40"/>
    <s v="COUN-140"/>
    <x v="0"/>
    <x v="5"/>
    <n v="0"/>
    <n v="0.2"/>
    <n v="0.2"/>
    <n v="0.2"/>
    <n v="9.8000000000000007"/>
    <n v="24.5"/>
    <n v="294"/>
    <n v="735"/>
    <n v="98"/>
    <n v="120"/>
    <n v="0.81669999999999998"/>
    <n v="2"/>
    <n v="5"/>
  </r>
  <r>
    <x v="3"/>
    <x v="41"/>
    <x v="41"/>
    <s v="PDSS-081"/>
    <x v="0"/>
    <x v="38"/>
    <n v="0"/>
    <n v="6.6699999999999995E-2"/>
    <n v="0"/>
    <n v="0"/>
    <n v="0.1666665"/>
    <n v="2.5"/>
    <n v="5"/>
    <n v="74.959999999999994"/>
    <n v="5"/>
    <n v="50"/>
    <n v="0.1"/>
    <n v="1"/>
    <n v="0"/>
  </r>
  <r>
    <x v="3"/>
    <x v="42"/>
    <x v="42"/>
    <s v="WEX-110"/>
    <x v="0"/>
    <x v="86"/>
    <n v="0"/>
    <n v="1.0900000000000001"/>
    <n v="0"/>
    <n v="0"/>
    <n v="9.2999992999999996"/>
    <n v="8.5299999999999994"/>
    <n v="279"/>
    <n v="255.96"/>
    <n v="104"/>
    <n v="140"/>
    <n v="0.7429"/>
    <n v="7"/>
    <n v="2"/>
  </r>
  <r>
    <x v="3"/>
    <x v="40"/>
    <x v="40"/>
    <s v="COUN-095"/>
    <x v="1"/>
    <x v="85"/>
    <n v="0"/>
    <n v="0.13320000000000001"/>
    <n v="0"/>
    <n v="0"/>
    <n v="1.3999944"/>
    <n v="10.51"/>
    <n v="42"/>
    <n v="315.31"/>
    <n v="84"/>
    <n v="200"/>
    <n v="0.42"/>
    <n v="4"/>
    <n v="2"/>
  </r>
  <r>
    <x v="3"/>
    <x v="40"/>
    <x v="40"/>
    <s v="COUN-110"/>
    <x v="1"/>
    <x v="87"/>
    <n v="0"/>
    <n v="0.2001"/>
    <n v="0"/>
    <n v="0"/>
    <n v="1.7333316000000001"/>
    <n v="8.66"/>
    <n v="52"/>
    <n v="259.87"/>
    <n v="52"/>
    <n v="150"/>
    <n v="0.34670000000000001"/>
    <n v="3"/>
    <n v="0"/>
  </r>
  <r>
    <x v="3"/>
    <x v="40"/>
    <x v="40"/>
    <s v="COUN-120"/>
    <x v="1"/>
    <x v="29"/>
    <n v="0.8"/>
    <n v="0.4"/>
    <n v="0.4"/>
    <n v="0.4"/>
    <n v="33.894094000000003"/>
    <n v="21.18"/>
    <n v="1016.82"/>
    <n v="635.51"/>
    <n v="338"/>
    <n v="402"/>
    <n v="0.84079999999999999"/>
    <n v="8"/>
    <n v="0"/>
  </r>
  <r>
    <x v="3"/>
    <x v="40"/>
    <x v="40"/>
    <s v="COUN-140"/>
    <x v="1"/>
    <x v="5"/>
    <n v="0"/>
    <n v="0.2"/>
    <n v="0.2"/>
    <n v="0.2"/>
    <n v="10.3"/>
    <n v="25.75"/>
    <n v="309"/>
    <n v="772.5"/>
    <n v="103"/>
    <n v="140"/>
    <n v="0.73570000000000002"/>
    <n v="2"/>
    <n v="1"/>
  </r>
  <r>
    <x v="3"/>
    <x v="40"/>
    <x v="40"/>
    <s v="COUN-150"/>
    <x v="1"/>
    <x v="38"/>
    <n v="0"/>
    <n v="6.6699999999999995E-2"/>
    <n v="0"/>
    <n v="0"/>
    <n v="0.56666609999999995"/>
    <n v="8.5"/>
    <n v="17"/>
    <n v="254.87"/>
    <n v="17"/>
    <n v="50"/>
    <n v="0.34"/>
    <n v="1"/>
    <n v="0"/>
  </r>
  <r>
    <x v="3"/>
    <x v="42"/>
    <x v="42"/>
    <s v="WEX-110"/>
    <x v="1"/>
    <x v="88"/>
    <n v="0"/>
    <n v="1.0682"/>
    <n v="0"/>
    <n v="0"/>
    <n v="9.4666662000000006"/>
    <n v="8.86"/>
    <n v="284"/>
    <n v="265.87"/>
    <n v="101"/>
    <n v="140"/>
    <n v="0.72140000000000004"/>
    <n v="7"/>
    <n v="1"/>
  </r>
  <r>
    <x v="3"/>
    <x v="40"/>
    <x v="40"/>
    <s v="COUN-095"/>
    <x v="2"/>
    <x v="89"/>
    <n v="0"/>
    <n v="0"/>
    <n v="6.6600000000000006E-2"/>
    <n v="6.6600000000000006E-2"/>
    <n v="0.21666579999999999"/>
    <n v="3.25"/>
    <n v="6.5"/>
    <n v="97.6"/>
    <n v="13"/>
    <n v="100"/>
    <n v="0.13"/>
    <n v="2"/>
    <n v="0"/>
  </r>
  <r>
    <x v="3"/>
    <x v="40"/>
    <x v="40"/>
    <s v="COUN-110"/>
    <x v="2"/>
    <x v="38"/>
    <n v="0"/>
    <n v="0"/>
    <n v="6.6699999999999995E-2"/>
    <n v="6.6699999999999995E-2"/>
    <n v="0.46666619999999998"/>
    <n v="7"/>
    <n v="14"/>
    <n v="209.89"/>
    <n v="14"/>
    <n v="50"/>
    <n v="0.28000000000000003"/>
    <n v="1"/>
    <n v="0"/>
  </r>
  <r>
    <x v="3"/>
    <x v="40"/>
    <x v="40"/>
    <s v="COUN-120"/>
    <x v="2"/>
    <x v="5"/>
    <n v="0"/>
    <n v="0"/>
    <n v="0.4"/>
    <n v="0.4"/>
    <n v="8.5"/>
    <n v="21.25"/>
    <n v="255"/>
    <n v="637.5"/>
    <n v="85"/>
    <n v="100"/>
    <n v="0.85"/>
    <n v="2"/>
    <n v="0"/>
  </r>
  <r>
    <x v="4"/>
    <x v="43"/>
    <x v="43"/>
    <s v="ASTR-110"/>
    <x v="0"/>
    <x v="4"/>
    <n v="0.8"/>
    <n v="0"/>
    <n v="0"/>
    <n v="0"/>
    <n v="19.8"/>
    <n v="24.75"/>
    <n v="594"/>
    <n v="742.5"/>
    <n v="198"/>
    <n v="200"/>
    <n v="0.99"/>
    <n v="4"/>
    <n v="7"/>
  </r>
  <r>
    <x v="4"/>
    <x v="43"/>
    <x v="43"/>
    <s v="ASTR-112"/>
    <x v="0"/>
    <x v="90"/>
    <n v="0.35299999999999998"/>
    <n v="0.17649999999999999"/>
    <n v="0"/>
    <n v="0"/>
    <n v="10.3"/>
    <n v="19.45"/>
    <n v="309"/>
    <n v="583.57000000000005"/>
    <n v="103"/>
    <n v="108"/>
    <n v="0.95369999999999999"/>
    <n v="3"/>
    <n v="3"/>
  </r>
  <r>
    <x v="4"/>
    <x v="44"/>
    <x v="44"/>
    <s v="BIO-122"/>
    <x v="0"/>
    <x v="59"/>
    <n v="0"/>
    <n v="0"/>
    <n v="0.3765"/>
    <n v="0.3765"/>
    <n v="5.72"/>
    <n v="15.19"/>
    <n v="171.6"/>
    <n v="455.78"/>
    <n v="26"/>
    <n v="32"/>
    <n v="0.8125"/>
    <n v="1"/>
    <n v="1"/>
  </r>
  <r>
    <x v="4"/>
    <x v="44"/>
    <x v="44"/>
    <s v="BIO-130"/>
    <x v="0"/>
    <x v="13"/>
    <n v="0.2"/>
    <n v="0"/>
    <n v="1.2"/>
    <n v="1.2"/>
    <n v="32.743603999999998"/>
    <n v="23.39"/>
    <n v="982.31"/>
    <n v="701.65"/>
    <n v="316"/>
    <n v="350"/>
    <n v="0.90290000000000004"/>
    <n v="7"/>
    <n v="2"/>
  </r>
  <r>
    <x v="4"/>
    <x v="44"/>
    <x v="44"/>
    <s v="BIO-131"/>
    <x v="0"/>
    <x v="91"/>
    <n v="0.17649999999999999"/>
    <n v="0"/>
    <n v="0.88249999999999995"/>
    <n v="0.88249999999999995"/>
    <n v="18.8068496"/>
    <n v="17.760000000000002"/>
    <n v="564.21"/>
    <n v="532.77"/>
    <n v="176"/>
    <n v="192"/>
    <n v="0.91669999999999996"/>
    <n v="6"/>
    <n v="4"/>
  </r>
  <r>
    <x v="4"/>
    <x v="44"/>
    <x v="44"/>
    <s v="BIO-133"/>
    <x v="0"/>
    <x v="0"/>
    <n v="0.2"/>
    <n v="0"/>
    <n v="0"/>
    <n v="0"/>
    <n v="2.9"/>
    <n v="14.5"/>
    <n v="87"/>
    <n v="435"/>
    <n v="29"/>
    <n v="32"/>
    <n v="0.90629999999999999"/>
    <n v="1"/>
    <n v="0"/>
  </r>
  <r>
    <x v="4"/>
    <x v="44"/>
    <x v="44"/>
    <s v="BIO-140"/>
    <x v="0"/>
    <x v="92"/>
    <n v="2.431"/>
    <n v="0"/>
    <n v="0.97240000000000004"/>
    <n v="0.97240000000000004"/>
    <n v="58.214460799999998"/>
    <n v="17.100000000000001"/>
    <n v="1746.43"/>
    <n v="513.14"/>
    <n v="202"/>
    <n v="200"/>
    <n v="1.01"/>
    <n v="7"/>
    <n v="8"/>
  </r>
  <r>
    <x v="4"/>
    <x v="44"/>
    <x v="44"/>
    <s v="BIO-141"/>
    <x v="0"/>
    <x v="5"/>
    <n v="0.4"/>
    <n v="0"/>
    <n v="0"/>
    <n v="0"/>
    <n v="6.4"/>
    <n v="16"/>
    <n v="192"/>
    <n v="480"/>
    <n v="64"/>
    <n v="72"/>
    <n v="0.88890000000000002"/>
    <n v="2"/>
    <n v="0"/>
  </r>
  <r>
    <x v="4"/>
    <x v="44"/>
    <x v="44"/>
    <s v="BIO-141L"/>
    <x v="0"/>
    <x v="63"/>
    <n v="0"/>
    <n v="0"/>
    <n v="0.35299999999999998"/>
    <n v="0.35299999999999998"/>
    <n v="5.9839976000000004"/>
    <n v="16.95"/>
    <n v="179.52"/>
    <n v="508.56"/>
    <n v="56"/>
    <n v="64"/>
    <n v="0.875"/>
    <n v="2"/>
    <n v="1"/>
  </r>
  <r>
    <x v="4"/>
    <x v="44"/>
    <x v="44"/>
    <s v="BIO-152"/>
    <x v="0"/>
    <x v="7"/>
    <n v="0.55289999999999995"/>
    <n v="0"/>
    <n v="0.55289999999999995"/>
    <n v="0.55289999999999995"/>
    <n v="14.2799985"/>
    <n v="12.91"/>
    <n v="428.4"/>
    <n v="387.41"/>
    <n v="45"/>
    <n v="48"/>
    <n v="0.9375"/>
    <n v="2"/>
    <n v="5"/>
  </r>
  <r>
    <x v="4"/>
    <x v="44"/>
    <x v="44"/>
    <s v="BIO-230"/>
    <x v="0"/>
    <x v="59"/>
    <n v="0.3765"/>
    <n v="0"/>
    <n v="0"/>
    <n v="0"/>
    <n v="4.0605697999999997"/>
    <n v="10.79"/>
    <n v="121.82"/>
    <n v="323.55"/>
    <n v="19"/>
    <n v="24"/>
    <n v="0.79169999999999996"/>
    <n v="1"/>
    <n v="0"/>
  </r>
  <r>
    <x v="4"/>
    <x v="44"/>
    <x v="44"/>
    <s v="BIO-240"/>
    <x v="0"/>
    <x v="93"/>
    <n v="0.44319999999999998"/>
    <n v="0"/>
    <n v="0.44319999999999998"/>
    <n v="0.44319999999999998"/>
    <n v="16.922283799999999"/>
    <n v="19.09"/>
    <n v="507.67"/>
    <n v="572.73"/>
    <n v="67"/>
    <n v="64"/>
    <n v="1.0468999999999999"/>
    <n v="2"/>
    <n v="1"/>
  </r>
  <r>
    <x v="4"/>
    <x v="45"/>
    <x v="45"/>
    <s v="CHEM-102"/>
    <x v="0"/>
    <x v="93"/>
    <n v="0"/>
    <n v="0"/>
    <n v="0.88639999999999997"/>
    <n v="0.88639999999999997"/>
    <n v="8.1859040000000007"/>
    <n v="9.39"/>
    <n v="299.3"/>
    <n v="281.58999999999997"/>
    <n v="39"/>
    <n v="64"/>
    <n v="0.60940000000000005"/>
    <n v="2"/>
    <n v="0"/>
  </r>
  <r>
    <x v="4"/>
    <x v="45"/>
    <x v="45"/>
    <s v="CHEM-120"/>
    <x v="0"/>
    <x v="71"/>
    <n v="0.3765"/>
    <n v="0"/>
    <n v="0.3765"/>
    <n v="0.3765"/>
    <n v="10.7342811"/>
    <n v="18.649999999999999"/>
    <n v="618.79999999999995"/>
    <n v="559.49"/>
    <n v="98"/>
    <n v="64"/>
    <n v="1.5313000000000001"/>
    <n v="2"/>
    <n v="0"/>
  </r>
  <r>
    <x v="4"/>
    <x v="45"/>
    <x v="45"/>
    <s v="CHEM-141"/>
    <x v="0"/>
    <x v="7"/>
    <n v="1.1057999999999999"/>
    <n v="0"/>
    <n v="0"/>
    <n v="0"/>
    <n v="15.866664999999999"/>
    <n v="16.97"/>
    <n v="742.56"/>
    <n v="509.06"/>
    <n v="78"/>
    <n v="56"/>
    <n v="1.3929"/>
    <n v="2"/>
    <n v="0"/>
  </r>
  <r>
    <x v="4"/>
    <x v="45"/>
    <x v="45"/>
    <s v="CHEM-142"/>
    <x v="0"/>
    <x v="7"/>
    <n v="0.55289999999999995"/>
    <n v="0"/>
    <n v="0.55289999999999995"/>
    <n v="0.55289999999999995"/>
    <n v="15.231998399999901"/>
    <n v="13.77"/>
    <n v="456.96"/>
    <n v="413.24"/>
    <n v="48"/>
    <n v="64"/>
    <n v="0.75"/>
    <n v="2"/>
    <n v="1"/>
  </r>
  <r>
    <x v="4"/>
    <x v="45"/>
    <x v="45"/>
    <s v="CHEM-231"/>
    <x v="0"/>
    <x v="94"/>
    <n v="0.55289999999999995"/>
    <n v="0"/>
    <n v="0"/>
    <n v="0"/>
    <n v="7.2986658999999996"/>
    <n v="12.26"/>
    <n v="333.2"/>
    <n v="367.85"/>
    <n v="35"/>
    <n v="24"/>
    <n v="1.4582999999999999"/>
    <n v="1"/>
    <n v="0"/>
  </r>
  <r>
    <x v="4"/>
    <x v="46"/>
    <x v="46"/>
    <s v="ENGR-100"/>
    <x v="0"/>
    <x v="95"/>
    <n v="0.77649999999999997"/>
    <n v="0.35299999999999998"/>
    <n v="0"/>
    <n v="0"/>
    <n v="20.302848999999998"/>
    <n v="17.98"/>
    <n v="609.09"/>
    <n v="539.25"/>
    <n v="95"/>
    <n v="90"/>
    <n v="1.0556000000000001"/>
    <n v="3"/>
    <n v="1"/>
  </r>
  <r>
    <x v="4"/>
    <x v="46"/>
    <x v="46"/>
    <s v="ENGR-120"/>
    <x v="0"/>
    <x v="47"/>
    <n v="0.30980000000000002"/>
    <n v="0"/>
    <n v="0"/>
    <n v="0"/>
    <n v="3.4833327000000001"/>
    <n v="11.24"/>
    <n v="104.5"/>
    <n v="337.31"/>
    <n v="19"/>
    <n v="30"/>
    <n v="0.63329999999999997"/>
    <n v="1"/>
    <n v="0"/>
  </r>
  <r>
    <x v="4"/>
    <x v="46"/>
    <x v="46"/>
    <s v="ENGR-200"/>
    <x v="0"/>
    <x v="0"/>
    <n v="0"/>
    <n v="0"/>
    <n v="0.2"/>
    <n v="0.2"/>
    <n v="3.3"/>
    <n v="16.5"/>
    <n v="99"/>
    <n v="495"/>
    <n v="33"/>
    <n v="50"/>
    <n v="0.66"/>
    <n v="1"/>
    <n v="0"/>
  </r>
  <r>
    <x v="4"/>
    <x v="46"/>
    <x v="46"/>
    <s v="ENGR-210"/>
    <x v="0"/>
    <x v="59"/>
    <n v="0.3765"/>
    <n v="0"/>
    <n v="0"/>
    <n v="0"/>
    <n v="3.4"/>
    <n v="10.41"/>
    <n v="174"/>
    <n v="312.16000000000003"/>
    <n v="29"/>
    <n v="30"/>
    <n v="0.9667"/>
    <n v="1"/>
    <n v="0"/>
  </r>
  <r>
    <x v="4"/>
    <x v="46"/>
    <x v="46"/>
    <s v="ENGR-218"/>
    <x v="0"/>
    <x v="82"/>
    <n v="0"/>
    <n v="0"/>
    <n v="0.48620000000000002"/>
    <n v="0.48620000000000002"/>
    <n v="1.4571425"/>
    <n v="5.39"/>
    <n v="78.69"/>
    <n v="161.84"/>
    <n v="9"/>
    <n v="30"/>
    <n v="0.3"/>
    <n v="1"/>
    <n v="0"/>
  </r>
  <r>
    <x v="4"/>
    <x v="46"/>
    <x v="46"/>
    <s v="ENGR-225"/>
    <x v="0"/>
    <x v="0"/>
    <n v="0.2"/>
    <n v="0"/>
    <n v="0"/>
    <n v="0"/>
    <n v="2.6940940000000002"/>
    <n v="13.47"/>
    <n v="80.819999999999993"/>
    <n v="404.11"/>
    <n v="26"/>
    <n v="32"/>
    <n v="0.8125"/>
    <n v="1"/>
    <n v="0"/>
  </r>
  <r>
    <x v="4"/>
    <x v="46"/>
    <x v="46"/>
    <s v="ENGR-260"/>
    <x v="0"/>
    <x v="0"/>
    <n v="0"/>
    <n v="0"/>
    <n v="0.2"/>
    <n v="0.2"/>
    <n v="1.8651420000000001"/>
    <n v="9.33"/>
    <n v="55.95"/>
    <n v="279.77"/>
    <n v="18"/>
    <n v="36"/>
    <n v="0.5"/>
    <n v="1"/>
    <n v="0"/>
  </r>
  <r>
    <x v="4"/>
    <x v="46"/>
    <x v="46"/>
    <s v="ENGR-261"/>
    <x v="0"/>
    <x v="25"/>
    <n v="0"/>
    <n v="0"/>
    <n v="0.17649999999999999"/>
    <n v="0.17649999999999999"/>
    <n v="1.7097135999999999"/>
    <n v="9.69"/>
    <n v="51.29"/>
    <n v="290.60000000000002"/>
    <n v="16"/>
    <n v="36"/>
    <n v="0.44440000000000002"/>
    <n v="1"/>
    <n v="0"/>
  </r>
  <r>
    <x v="4"/>
    <x v="46"/>
    <x v="46"/>
    <s v="ENGR-270"/>
    <x v="0"/>
    <x v="59"/>
    <n v="0"/>
    <n v="0"/>
    <n v="0.3765"/>
    <n v="0.3765"/>
    <n v="4.7664739999999997"/>
    <n v="12.66"/>
    <n v="142.99"/>
    <n v="379.8"/>
    <n v="23"/>
    <n v="30"/>
    <n v="0.76670000000000005"/>
    <n v="1"/>
    <n v="0"/>
  </r>
  <r>
    <x v="4"/>
    <x v="47"/>
    <x v="47"/>
    <s v="GEOG-106"/>
    <x v="0"/>
    <x v="0"/>
    <n v="0"/>
    <n v="0"/>
    <n v="0.2"/>
    <n v="0.2"/>
    <n v="2.2000000000000002"/>
    <n v="11"/>
    <n v="66"/>
    <n v="330"/>
    <n v="22"/>
    <n v="50"/>
    <n v="0.44"/>
    <n v="1"/>
    <n v="0"/>
  </r>
  <r>
    <x v="4"/>
    <x v="47"/>
    <x v="47"/>
    <s v="GEOG-120"/>
    <x v="0"/>
    <x v="0"/>
    <n v="0"/>
    <n v="0"/>
    <n v="0.2"/>
    <n v="0.2"/>
    <n v="4.5"/>
    <n v="22.5"/>
    <n v="135"/>
    <n v="675"/>
    <n v="45"/>
    <n v="50"/>
    <n v="0.9"/>
    <n v="1"/>
    <n v="0"/>
  </r>
  <r>
    <x v="4"/>
    <x v="47"/>
    <x v="47"/>
    <s v="GEOG-121"/>
    <x v="0"/>
    <x v="25"/>
    <n v="0"/>
    <n v="0"/>
    <n v="0.17649999999999999"/>
    <n v="0.17649999999999999"/>
    <n v="2.5299999999999998"/>
    <n v="14.96"/>
    <n v="79.2"/>
    <n v="448.73"/>
    <n v="24"/>
    <n v="32"/>
    <n v="0.75"/>
    <n v="1"/>
    <n v="5"/>
  </r>
  <r>
    <x v="4"/>
    <x v="48"/>
    <x v="48"/>
    <s v="GEOL-104"/>
    <x v="0"/>
    <x v="0"/>
    <n v="0"/>
    <n v="0"/>
    <n v="0.2"/>
    <n v="0.2"/>
    <n v="5.5"/>
    <n v="27.5"/>
    <n v="165"/>
    <n v="825"/>
    <n v="55"/>
    <n v="50"/>
    <n v="1.1000000000000001"/>
    <n v="1"/>
    <n v="0"/>
  </r>
  <r>
    <x v="4"/>
    <x v="49"/>
    <x v="49"/>
    <s v="MATH-020"/>
    <x v="0"/>
    <x v="38"/>
    <n v="0"/>
    <n v="0"/>
    <n v="6.6699999999999995E-2"/>
    <n v="6.6699999999999995E-2"/>
    <n v="0.67999889999999996"/>
    <n v="10.19"/>
    <n v="20.399999999999999"/>
    <n v="305.85000000000002"/>
    <n v="21"/>
    <n v="42"/>
    <n v="0.5"/>
    <n v="1"/>
    <n v="0"/>
  </r>
  <r>
    <x v="4"/>
    <x v="49"/>
    <x v="49"/>
    <s v="MATH-060"/>
    <x v="0"/>
    <x v="27"/>
    <n v="0"/>
    <n v="0"/>
    <n v="0.1333"/>
    <n v="0.1333"/>
    <n v="3.9999959999999999"/>
    <n v="30.01"/>
    <n v="120"/>
    <n v="900.22"/>
    <n v="60"/>
    <n v="77"/>
    <n v="0.7792"/>
    <n v="2"/>
    <n v="0"/>
  </r>
  <r>
    <x v="4"/>
    <x v="49"/>
    <x v="49"/>
    <s v="MATH-076"/>
    <x v="0"/>
    <x v="64"/>
    <n v="0"/>
    <n v="0"/>
    <n v="0.2666"/>
    <n v="0.2666"/>
    <n v="5.7201841"/>
    <n v="21.46"/>
    <n v="171.61"/>
    <n v="643.67999999999995"/>
    <n v="81"/>
    <n v="87"/>
    <n v="0.93100000000000005"/>
    <n v="2"/>
    <n v="0"/>
  </r>
  <r>
    <x v="4"/>
    <x v="49"/>
    <x v="49"/>
    <s v="MATH-078"/>
    <x v="0"/>
    <x v="27"/>
    <n v="0.1333"/>
    <n v="0"/>
    <n v="0"/>
    <n v="0"/>
    <n v="2.7556156999999999"/>
    <n v="20.67"/>
    <n v="82.67"/>
    <n v="620.16999999999996"/>
    <n v="37"/>
    <n v="42"/>
    <n v="0.88100000000000001"/>
    <n v="1"/>
    <n v="0"/>
  </r>
  <r>
    <x v="4"/>
    <x v="49"/>
    <x v="49"/>
    <s v="MATH-080"/>
    <x v="0"/>
    <x v="64"/>
    <n v="0.1333"/>
    <n v="0.1333"/>
    <n v="0"/>
    <n v="0"/>
    <n v="6.5538968000000004"/>
    <n v="24.58"/>
    <n v="196.62"/>
    <n v="737.5"/>
    <n v="88"/>
    <n v="87"/>
    <n v="1.0115000000000001"/>
    <n v="2"/>
    <n v="0"/>
  </r>
  <r>
    <x v="4"/>
    <x v="49"/>
    <x v="49"/>
    <s v="MATH-120"/>
    <x v="0"/>
    <x v="18"/>
    <n v="0"/>
    <n v="0"/>
    <n v="0.6"/>
    <n v="0.6"/>
    <n v="7.4308550999999996"/>
    <n v="12.38"/>
    <n v="222.93"/>
    <n v="371.54"/>
    <n v="72"/>
    <n v="127"/>
    <n v="0.56689999999999996"/>
    <n v="3"/>
    <n v="1"/>
  </r>
  <r>
    <x v="4"/>
    <x v="49"/>
    <x v="49"/>
    <s v="MATH-125"/>
    <x v="0"/>
    <x v="61"/>
    <n v="0"/>
    <n v="0"/>
    <n v="0.25879999999999997"/>
    <n v="0.25879999999999997"/>
    <n v="6.1333320000000002"/>
    <n v="23.7"/>
    <n v="184"/>
    <n v="710.97"/>
    <n v="40"/>
    <n v="45"/>
    <n v="0.88890000000000002"/>
    <n v="1"/>
    <n v="1"/>
  </r>
  <r>
    <x v="4"/>
    <x v="49"/>
    <x v="49"/>
    <s v="MATH-160"/>
    <x v="0"/>
    <x v="96"/>
    <n v="0.80010000000000003"/>
    <n v="0"/>
    <n v="2.9337"/>
    <n v="2.9337"/>
    <n v="66.035187399999998"/>
    <n v="17.690000000000001"/>
    <n v="1981.06"/>
    <n v="530.57000000000005"/>
    <n v="490"/>
    <n v="605"/>
    <n v="0.80989999999999995"/>
    <n v="14"/>
    <n v="16"/>
  </r>
  <r>
    <x v="4"/>
    <x v="49"/>
    <x v="49"/>
    <s v="MATH-170"/>
    <x v="0"/>
    <x v="5"/>
    <n v="0"/>
    <n v="0"/>
    <n v="0.4"/>
    <n v="0.4"/>
    <n v="3.6651419999999999"/>
    <n v="9.16"/>
    <n v="109.95"/>
    <n v="274.89"/>
    <n v="36"/>
    <n v="80"/>
    <n v="0.45"/>
    <n v="2"/>
    <n v="0"/>
  </r>
  <r>
    <x v="4"/>
    <x v="49"/>
    <x v="49"/>
    <s v="MATH-175"/>
    <x v="0"/>
    <x v="37"/>
    <n v="0"/>
    <n v="0"/>
    <n v="0.53339999999999999"/>
    <n v="0.53339999999999999"/>
    <n v="5.16"/>
    <n v="9.67"/>
    <n v="154.80000000000001"/>
    <n v="290.20999999999998"/>
    <n v="43"/>
    <n v="68"/>
    <n v="0.63239999999999996"/>
    <n v="2"/>
    <n v="0"/>
  </r>
  <r>
    <x v="4"/>
    <x v="49"/>
    <x v="49"/>
    <s v="MATH-176"/>
    <x v="0"/>
    <x v="97"/>
    <n v="1.2"/>
    <n v="0"/>
    <n v="1.2"/>
    <n v="1.2"/>
    <n v="46.388180999999904"/>
    <n v="19.329999999999998"/>
    <n v="1391.65"/>
    <n v="579.85"/>
    <n v="226"/>
    <n v="262"/>
    <n v="0.86260000000000003"/>
    <n v="6"/>
    <n v="2"/>
  </r>
  <r>
    <x v="4"/>
    <x v="49"/>
    <x v="49"/>
    <s v="MATH-178"/>
    <x v="0"/>
    <x v="37"/>
    <n v="0.53339999999999999"/>
    <n v="0"/>
    <n v="0"/>
    <n v="0"/>
    <n v="11.0666639"/>
    <n v="20.75"/>
    <n v="332"/>
    <n v="622.41999999999996"/>
    <n v="83"/>
    <n v="87"/>
    <n v="0.95399999999999996"/>
    <n v="2"/>
    <n v="1"/>
  </r>
  <r>
    <x v="4"/>
    <x v="49"/>
    <x v="49"/>
    <s v="MATH-180"/>
    <x v="0"/>
    <x v="34"/>
    <n v="1.6664999999999901"/>
    <n v="0"/>
    <n v="0.66659999999999997"/>
    <n v="0.66659999999999997"/>
    <n v="44.865317699999999"/>
    <n v="19.23"/>
    <n v="1345.96"/>
    <n v="576.9"/>
    <n v="264"/>
    <n v="302"/>
    <n v="0.87419999999999998"/>
    <n v="7"/>
    <n v="17"/>
  </r>
  <r>
    <x v="4"/>
    <x v="49"/>
    <x v="49"/>
    <s v="MATH-245"/>
    <x v="0"/>
    <x v="0"/>
    <n v="0.2"/>
    <n v="0"/>
    <n v="0"/>
    <n v="0"/>
    <n v="3.9"/>
    <n v="19.5"/>
    <n v="117"/>
    <n v="585"/>
    <n v="39"/>
    <n v="45"/>
    <n v="0.86670000000000003"/>
    <n v="1"/>
    <n v="0"/>
  </r>
  <r>
    <x v="4"/>
    <x v="49"/>
    <x v="49"/>
    <s v="MATH-280"/>
    <x v="0"/>
    <x v="69"/>
    <n v="0.80010000000000003"/>
    <n v="0"/>
    <n v="0"/>
    <n v="0"/>
    <n v="16.975611700000002"/>
    <n v="21.22"/>
    <n v="509.27"/>
    <n v="636.51"/>
    <n v="119"/>
    <n v="127"/>
    <n v="0.93700000000000006"/>
    <n v="3"/>
    <n v="4"/>
  </r>
  <r>
    <x v="4"/>
    <x v="49"/>
    <x v="49"/>
    <s v="MATH-281"/>
    <x v="0"/>
    <x v="11"/>
    <n v="0"/>
    <n v="0.26669999999999999"/>
    <n v="0"/>
    <n v="0"/>
    <n v="6.1070443000000001"/>
    <n v="22.9"/>
    <n v="183.21"/>
    <n v="686.96"/>
    <n v="41"/>
    <n v="42"/>
    <n v="0.97619999999999996"/>
    <n v="1"/>
    <n v="0"/>
  </r>
  <r>
    <x v="4"/>
    <x v="49"/>
    <x v="49"/>
    <s v="MATH-284"/>
    <x v="0"/>
    <x v="0"/>
    <n v="0"/>
    <n v="0"/>
    <n v="0.2"/>
    <n v="0.2"/>
    <n v="3.937522"/>
    <n v="19.690000000000001"/>
    <n v="118.13"/>
    <n v="590.63"/>
    <n v="38"/>
    <n v="45"/>
    <n v="0.84440000000000004"/>
    <n v="1"/>
    <n v="0"/>
  </r>
  <r>
    <x v="4"/>
    <x v="49"/>
    <x v="49"/>
    <s v="MATH-285"/>
    <x v="0"/>
    <x v="5"/>
    <n v="0.2"/>
    <n v="0"/>
    <n v="0.2"/>
    <n v="0.2"/>
    <n v="6.0099020000000003"/>
    <n v="15.02"/>
    <n v="180.3"/>
    <n v="450.74"/>
    <n v="58"/>
    <n v="80"/>
    <n v="0.72499999999999998"/>
    <n v="2"/>
    <n v="0"/>
  </r>
  <r>
    <x v="4"/>
    <x v="50"/>
    <x v="50"/>
    <s v="OCEA-112"/>
    <x v="0"/>
    <x v="0"/>
    <n v="0"/>
    <n v="0"/>
    <n v="0.2"/>
    <n v="0.2"/>
    <n v="4.9000000000000004"/>
    <n v="24.5"/>
    <n v="147"/>
    <n v="735"/>
    <n v="49"/>
    <n v="50"/>
    <n v="0.98"/>
    <n v="1"/>
    <n v="1"/>
  </r>
  <r>
    <x v="4"/>
    <x v="50"/>
    <x v="50"/>
    <s v="OCEA-113"/>
    <x v="0"/>
    <x v="25"/>
    <n v="0"/>
    <n v="0"/>
    <n v="0.17649999999999999"/>
    <n v="0.17649999999999999"/>
    <n v="5.2"/>
    <n v="29.46"/>
    <n v="156"/>
    <n v="883.85"/>
    <n v="52"/>
    <n v="50"/>
    <n v="1.04"/>
    <n v="1"/>
    <n v="0"/>
  </r>
  <r>
    <x v="4"/>
    <x v="51"/>
    <x v="51"/>
    <s v="PHYC-110"/>
    <x v="0"/>
    <x v="59"/>
    <n v="0"/>
    <n v="0"/>
    <n v="0.3765"/>
    <n v="0.3765"/>
    <n v="5.4"/>
    <n v="14.34"/>
    <n v="162"/>
    <n v="430.28"/>
    <n v="27"/>
    <n v="32"/>
    <n v="0.84379999999999999"/>
    <n v="1"/>
    <n v="7"/>
  </r>
  <r>
    <x v="4"/>
    <x v="51"/>
    <x v="51"/>
    <s v="PHYC-130"/>
    <x v="0"/>
    <x v="71"/>
    <n v="0.3765"/>
    <n v="0.3765"/>
    <n v="0"/>
    <n v="0"/>
    <n v="17.2"/>
    <n v="22.84"/>
    <n v="516"/>
    <n v="685.26"/>
    <n v="86"/>
    <n v="100"/>
    <n v="0.86"/>
    <n v="2"/>
    <n v="0"/>
  </r>
  <r>
    <x v="4"/>
    <x v="51"/>
    <x v="51"/>
    <s v="PHYC-131"/>
    <x v="0"/>
    <x v="71"/>
    <n v="0.753"/>
    <n v="0"/>
    <n v="0"/>
    <n v="0"/>
    <n v="12.757141499999999"/>
    <n v="16.940000000000001"/>
    <n v="382.71"/>
    <n v="508.25"/>
    <n v="63"/>
    <n v="82"/>
    <n v="0.76829999999999998"/>
    <n v="2"/>
    <n v="0"/>
  </r>
  <r>
    <x v="4"/>
    <x v="51"/>
    <x v="51"/>
    <s v="PHYC-201"/>
    <x v="0"/>
    <x v="98"/>
    <n v="0.70989999999999998"/>
    <n v="0.17649999999999999"/>
    <n v="0.88639999999999997"/>
    <n v="0.88639999999999997"/>
    <n v="28.8177105"/>
    <n v="16.260000000000002"/>
    <n v="864.53"/>
    <n v="487.66"/>
    <n v="121"/>
    <n v="128"/>
    <n v="0.94530000000000003"/>
    <n v="4"/>
    <n v="2"/>
  </r>
  <r>
    <x v="4"/>
    <x v="51"/>
    <x v="51"/>
    <s v="PHYC-202"/>
    <x v="0"/>
    <x v="98"/>
    <n v="0"/>
    <n v="0"/>
    <n v="1.7727999999999999"/>
    <n v="1.7727999999999999"/>
    <n v="31.0525685655"/>
    <n v="17.52"/>
    <n v="931.58"/>
    <n v="525.48"/>
    <n v="130"/>
    <n v="128"/>
    <n v="1.0156000000000001"/>
    <n v="4"/>
    <n v="1"/>
  </r>
  <r>
    <x v="4"/>
    <x v="51"/>
    <x v="51"/>
    <s v="PHYC-203"/>
    <x v="0"/>
    <x v="99"/>
    <n v="0.377"/>
    <n v="0"/>
    <n v="6.6199999999999995E-2"/>
    <n v="6.6199999999999898E-2"/>
    <n v="4.1999994000000003"/>
    <n v="9.48"/>
    <n v="126"/>
    <n v="284.3"/>
    <n v="18"/>
    <n v="32"/>
    <n v="0.5625"/>
    <n v="1"/>
    <n v="0"/>
  </r>
  <r>
    <x v="4"/>
    <x v="43"/>
    <x v="43"/>
    <s v="ASTR-110"/>
    <x v="1"/>
    <x v="4"/>
    <n v="0.8"/>
    <n v="0"/>
    <n v="0"/>
    <n v="0"/>
    <n v="16.154285000000002"/>
    <n v="20.190000000000001"/>
    <n v="484.63"/>
    <n v="605.79"/>
    <n v="161"/>
    <n v="186"/>
    <n v="0.86560000000000004"/>
    <n v="4"/>
    <n v="8"/>
  </r>
  <r>
    <x v="4"/>
    <x v="43"/>
    <x v="43"/>
    <s v="ASTR-112"/>
    <x v="1"/>
    <x v="63"/>
    <n v="0.35299999999999998"/>
    <n v="0"/>
    <n v="0"/>
    <n v="0"/>
    <n v="4.8959994"/>
    <n v="13.87"/>
    <n v="146.88"/>
    <n v="416.09"/>
    <n v="48"/>
    <n v="72"/>
    <n v="0.66669999999999996"/>
    <n v="2"/>
    <n v="5"/>
  </r>
  <r>
    <x v="4"/>
    <x v="44"/>
    <x v="44"/>
    <s v="BIO-122"/>
    <x v="1"/>
    <x v="59"/>
    <n v="0"/>
    <n v="0"/>
    <n v="0.3765"/>
    <n v="0.3765"/>
    <n v="6.2"/>
    <n v="16.47"/>
    <n v="186"/>
    <n v="494.02"/>
    <n v="31"/>
    <n v="32"/>
    <n v="0.96879999999999999"/>
    <n v="1"/>
    <n v="0"/>
  </r>
  <r>
    <x v="4"/>
    <x v="44"/>
    <x v="44"/>
    <s v="BIO-130"/>
    <x v="1"/>
    <x v="100"/>
    <n v="0"/>
    <n v="0"/>
    <n v="1.7999999999999901"/>
    <n v="1.7999999999999901"/>
    <n v="32.063977999999999"/>
    <n v="17.809999999999999"/>
    <n v="961.92"/>
    <n v="534.4"/>
    <n v="310"/>
    <n v="396"/>
    <n v="0.78280000000000005"/>
    <n v="9"/>
    <n v="2"/>
  </r>
  <r>
    <x v="4"/>
    <x v="44"/>
    <x v="44"/>
    <s v="BIO-131"/>
    <x v="1"/>
    <x v="101"/>
    <n v="0"/>
    <n v="0"/>
    <n v="1.4119999999999999"/>
    <n v="1.4119999999999999"/>
    <n v="21.145126999999999"/>
    <n v="14.98"/>
    <n v="634.35"/>
    <n v="449.26"/>
    <n v="199"/>
    <n v="256"/>
    <n v="0.77729999999999999"/>
    <n v="8"/>
    <n v="4"/>
  </r>
  <r>
    <x v="4"/>
    <x v="44"/>
    <x v="44"/>
    <s v="BIO-140"/>
    <x v="1"/>
    <x v="92"/>
    <n v="2.431"/>
    <n v="0"/>
    <n v="0.97240000000000004"/>
    <n v="0.97240000000000004"/>
    <n v="56.485318399999898"/>
    <n v="16.600000000000001"/>
    <n v="1694.56"/>
    <n v="497.9"/>
    <n v="196"/>
    <n v="200"/>
    <n v="0.98"/>
    <n v="7"/>
    <n v="18"/>
  </r>
  <r>
    <x v="4"/>
    <x v="44"/>
    <x v="44"/>
    <s v="BIO-141"/>
    <x v="1"/>
    <x v="5"/>
    <n v="0.4"/>
    <n v="0"/>
    <n v="0"/>
    <n v="0"/>
    <n v="7.5"/>
    <n v="18.75"/>
    <n v="225"/>
    <n v="562.5"/>
    <n v="75"/>
    <n v="82"/>
    <n v="0.91459999999999997"/>
    <n v="2"/>
    <n v="3"/>
  </r>
  <r>
    <x v="4"/>
    <x v="44"/>
    <x v="44"/>
    <s v="BIO-141L"/>
    <x v="1"/>
    <x v="63"/>
    <n v="0"/>
    <n v="0"/>
    <n v="0.35299999999999998"/>
    <n v="0.35299999999999998"/>
    <n v="6.4114259999999996"/>
    <n v="18.16"/>
    <n v="192.34"/>
    <n v="544.88"/>
    <n v="60"/>
    <n v="64"/>
    <n v="0.9375"/>
    <n v="2"/>
    <n v="4"/>
  </r>
  <r>
    <x v="4"/>
    <x v="44"/>
    <x v="44"/>
    <s v="BIO-152"/>
    <x v="1"/>
    <x v="7"/>
    <n v="0.82939999999999903"/>
    <n v="0"/>
    <n v="0.27639999999999998"/>
    <n v="0.27639999999999898"/>
    <n v="14.914665100000001"/>
    <n v="13.49"/>
    <n v="447.44"/>
    <n v="404.63"/>
    <n v="47"/>
    <n v="48"/>
    <n v="0.97919999999999996"/>
    <n v="2"/>
    <n v="2"/>
  </r>
  <r>
    <x v="4"/>
    <x v="44"/>
    <x v="44"/>
    <s v="BIO-230"/>
    <x v="1"/>
    <x v="71"/>
    <n v="0.753"/>
    <n v="0"/>
    <n v="0"/>
    <n v="0"/>
    <n v="10.3133289"/>
    <n v="13.7"/>
    <n v="309.39999999999998"/>
    <n v="410.89"/>
    <n v="49"/>
    <n v="48"/>
    <n v="1.0207999999999999"/>
    <n v="2"/>
    <n v="3"/>
  </r>
  <r>
    <x v="4"/>
    <x v="44"/>
    <x v="44"/>
    <s v="BIO-240"/>
    <x v="1"/>
    <x v="93"/>
    <n v="0.26669999999999999"/>
    <n v="0.17649999999999999"/>
    <n v="0.44319999999999998"/>
    <n v="0.44319999999999998"/>
    <n v="14.649141199999899"/>
    <n v="16.53"/>
    <n v="439.47"/>
    <n v="495.8"/>
    <n v="58"/>
    <n v="64"/>
    <n v="0.90629999999999999"/>
    <n v="2"/>
    <n v="0"/>
  </r>
  <r>
    <x v="4"/>
    <x v="44"/>
    <x v="44"/>
    <s v="BIO-251"/>
    <x v="1"/>
    <x v="25"/>
    <n v="0"/>
    <n v="0"/>
    <n v="0.17649999999999999"/>
    <n v="0.17649999999999999"/>
    <n v="1.0685709999999999"/>
    <n v="6.05"/>
    <n v="32.06"/>
    <n v="181.63"/>
    <n v="10"/>
    <n v="10"/>
    <n v="1"/>
    <n v="1"/>
    <n v="0"/>
  </r>
  <r>
    <x v="4"/>
    <x v="45"/>
    <x v="45"/>
    <s v="CHEM-102"/>
    <x v="1"/>
    <x v="99"/>
    <n v="0"/>
    <n v="0"/>
    <n v="0.44319999999999998"/>
    <n v="0.44319999999999998"/>
    <n v="6.3952375000000004"/>
    <n v="16.510000000000002"/>
    <n v="306.97000000000003"/>
    <n v="495.35"/>
    <n v="40"/>
    <n v="32"/>
    <n v="1.25"/>
    <n v="1"/>
    <n v="0"/>
  </r>
  <r>
    <x v="4"/>
    <x v="45"/>
    <x v="45"/>
    <s v="CHEM-120"/>
    <x v="1"/>
    <x v="71"/>
    <n v="0.3765"/>
    <n v="0"/>
    <n v="0.3765"/>
    <n v="0.3765"/>
    <n v="12.628565999999999"/>
    <n v="20.36"/>
    <n v="675.63"/>
    <n v="610.88"/>
    <n v="107"/>
    <n v="64"/>
    <n v="1.6718999999999999"/>
    <n v="2"/>
    <n v="0"/>
  </r>
  <r>
    <x v="4"/>
    <x v="45"/>
    <x v="45"/>
    <s v="CHEM-141"/>
    <x v="1"/>
    <x v="7"/>
    <n v="1.1057999999999999"/>
    <n v="0"/>
    <n v="0"/>
    <n v="0"/>
    <n v="17.1359982"/>
    <n v="18.71"/>
    <n v="818.72"/>
    <n v="561.27"/>
    <n v="86"/>
    <n v="56"/>
    <n v="1.5357000000000001"/>
    <n v="2"/>
    <n v="3"/>
  </r>
  <r>
    <x v="4"/>
    <x v="45"/>
    <x v="45"/>
    <s v="CHEM-142"/>
    <x v="1"/>
    <x v="7"/>
    <n v="0.55289999999999995"/>
    <n v="0"/>
    <n v="0.55289999999999995"/>
    <n v="0.55289999999999995"/>
    <n v="15.231998399999901"/>
    <n v="13.77"/>
    <n v="456.96"/>
    <n v="413.24"/>
    <n v="48"/>
    <n v="64"/>
    <n v="0.75"/>
    <n v="2"/>
    <n v="1"/>
  </r>
  <r>
    <x v="4"/>
    <x v="45"/>
    <x v="45"/>
    <s v="CHEM-232"/>
    <x v="1"/>
    <x v="94"/>
    <n v="0.55289999999999995"/>
    <n v="0"/>
    <n v="0"/>
    <n v="0"/>
    <n v="5.7119993999999998"/>
    <n v="10.33"/>
    <n v="171.36"/>
    <n v="309.93"/>
    <n v="18"/>
    <n v="24"/>
    <n v="0.75"/>
    <n v="1"/>
    <n v="0"/>
  </r>
  <r>
    <x v="4"/>
    <x v="46"/>
    <x v="46"/>
    <s v="ENGR-100"/>
    <x v="1"/>
    <x v="95"/>
    <n v="0.57650000000000001"/>
    <n v="0.26569999999999999"/>
    <n v="0.2873"/>
    <n v="0.2873"/>
    <n v="16.242279199999999"/>
    <n v="14.38"/>
    <n v="487.27"/>
    <n v="431.4"/>
    <n v="76"/>
    <n v="90"/>
    <n v="0.84440000000000004"/>
    <n v="3"/>
    <n v="0"/>
  </r>
  <r>
    <x v="4"/>
    <x v="46"/>
    <x v="46"/>
    <s v="ENGR-120"/>
    <x v="1"/>
    <x v="26"/>
    <n v="0"/>
    <n v="7.1400000000000005E-2"/>
    <n v="0.2384"/>
    <n v="0.2384"/>
    <m/>
    <n v="0"/>
    <n v="0"/>
    <n v="0"/>
    <n v="0"/>
    <n v="30"/>
    <n v="0"/>
    <n v="1"/>
    <n v="0"/>
  </r>
  <r>
    <x v="4"/>
    <x v="46"/>
    <x v="46"/>
    <s v="ENGR-200"/>
    <x v="1"/>
    <x v="0"/>
    <n v="0"/>
    <n v="0"/>
    <n v="0.2"/>
    <n v="0.2"/>
    <n v="2.8"/>
    <n v="14"/>
    <n v="84"/>
    <n v="420"/>
    <n v="28"/>
    <n v="50"/>
    <n v="0.56000000000000005"/>
    <n v="1"/>
    <n v="0"/>
  </r>
  <r>
    <x v="4"/>
    <x v="46"/>
    <x v="46"/>
    <s v="ENGR-210"/>
    <x v="1"/>
    <x v="59"/>
    <n v="0"/>
    <n v="0"/>
    <n v="0.3765"/>
    <n v="0.3765"/>
    <n v="6.6"/>
    <n v="17.53"/>
    <n v="198"/>
    <n v="525.9"/>
    <n v="33"/>
    <n v="30"/>
    <n v="1.1000000000000001"/>
    <n v="1"/>
    <n v="0"/>
  </r>
  <r>
    <x v="4"/>
    <x v="46"/>
    <x v="46"/>
    <s v="ENGR-220"/>
    <x v="1"/>
    <x v="0"/>
    <n v="0"/>
    <n v="0"/>
    <n v="0.2"/>
    <n v="0.2"/>
    <n v="2.7"/>
    <n v="13.5"/>
    <n v="81"/>
    <n v="405"/>
    <n v="27"/>
    <n v="50"/>
    <n v="0.54"/>
    <n v="1"/>
    <n v="0"/>
  </r>
  <r>
    <x v="4"/>
    <x v="46"/>
    <x v="46"/>
    <s v="ENGR-225"/>
    <x v="1"/>
    <x v="0"/>
    <n v="0.2"/>
    <n v="0"/>
    <n v="0"/>
    <n v="0"/>
    <n v="3.212189"/>
    <n v="16.059999999999999"/>
    <n v="96.37"/>
    <n v="481.83"/>
    <n v="31"/>
    <n v="32"/>
    <n v="0.96879999999999999"/>
    <n v="1"/>
    <n v="0"/>
  </r>
  <r>
    <x v="4"/>
    <x v="46"/>
    <x v="46"/>
    <s v="ENGR-260"/>
    <x v="1"/>
    <x v="0"/>
    <n v="0"/>
    <n v="0"/>
    <n v="0.2"/>
    <n v="0.2"/>
    <n v="2.175999"/>
    <n v="10.88"/>
    <n v="65.28"/>
    <n v="326.39999999999998"/>
    <n v="21"/>
    <n v="36"/>
    <n v="0.58330000000000004"/>
    <n v="1"/>
    <n v="0"/>
  </r>
  <r>
    <x v="4"/>
    <x v="46"/>
    <x v="46"/>
    <s v="ENGR-261"/>
    <x v="1"/>
    <x v="25"/>
    <n v="0"/>
    <n v="0"/>
    <n v="0.17649999999999999"/>
    <n v="0.17649999999999999"/>
    <n v="2.7782846000000001"/>
    <n v="15.74"/>
    <n v="83.35"/>
    <n v="472.23"/>
    <n v="26"/>
    <n v="36"/>
    <n v="0.72219999999999995"/>
    <n v="1"/>
    <n v="0"/>
  </r>
  <r>
    <x v="4"/>
    <x v="46"/>
    <x v="46"/>
    <s v="ENGR-270"/>
    <x v="1"/>
    <x v="59"/>
    <n v="0"/>
    <n v="0"/>
    <n v="0.3765"/>
    <n v="0.3765"/>
    <n v="5.802664"/>
    <n v="15.41"/>
    <n v="174.08"/>
    <n v="462.36"/>
    <n v="28"/>
    <n v="30"/>
    <n v="0.93330000000000002"/>
    <n v="1"/>
    <n v="0"/>
  </r>
  <r>
    <x v="4"/>
    <x v="47"/>
    <x v="47"/>
    <s v="GEOG-106"/>
    <x v="1"/>
    <x v="0"/>
    <n v="0"/>
    <n v="0"/>
    <n v="0.2"/>
    <n v="0.2"/>
    <n v="2.8"/>
    <n v="14"/>
    <n v="84"/>
    <n v="420"/>
    <n v="28"/>
    <n v="50"/>
    <n v="0.56000000000000005"/>
    <n v="1"/>
    <n v="0"/>
  </r>
  <r>
    <x v="4"/>
    <x v="48"/>
    <x v="48"/>
    <s v="GEOL-110"/>
    <x v="1"/>
    <x v="0"/>
    <n v="0"/>
    <n v="0"/>
    <n v="0.2"/>
    <n v="0.2"/>
    <n v="5.7"/>
    <n v="28.5"/>
    <n v="171"/>
    <n v="855"/>
    <n v="57"/>
    <n v="50"/>
    <n v="1.1399999999999999"/>
    <n v="1"/>
    <n v="0"/>
  </r>
  <r>
    <x v="4"/>
    <x v="48"/>
    <x v="48"/>
    <s v="GEOL-111"/>
    <x v="1"/>
    <x v="25"/>
    <n v="0"/>
    <n v="0"/>
    <n v="0.17649999999999999"/>
    <n v="0.17649999999999999"/>
    <n v="3.8"/>
    <n v="21.53"/>
    <n v="114"/>
    <n v="645.89"/>
    <n v="38"/>
    <n v="36"/>
    <n v="1.0556000000000001"/>
    <n v="1"/>
    <n v="1"/>
  </r>
  <r>
    <x v="4"/>
    <x v="49"/>
    <x v="49"/>
    <s v="MATH-020"/>
    <x v="1"/>
    <x v="38"/>
    <n v="0"/>
    <n v="0"/>
    <n v="6.6699999999999995E-2"/>
    <n v="6.6699999999999995E-2"/>
    <n v="1.2333320999999999"/>
    <n v="18.489999999999998"/>
    <n v="37"/>
    <n v="554.72"/>
    <n v="37"/>
    <n v="45"/>
    <n v="0.82220000000000004"/>
    <n v="1"/>
    <n v="0"/>
  </r>
  <r>
    <x v="4"/>
    <x v="49"/>
    <x v="49"/>
    <s v="MATH-060"/>
    <x v="1"/>
    <x v="64"/>
    <n v="3.9800000000000002E-2"/>
    <n v="0"/>
    <n v="0.2268"/>
    <n v="0.2268"/>
    <n v="5.7556127000000004"/>
    <n v="21.59"/>
    <n v="172.67"/>
    <n v="647.66999999999996"/>
    <n v="82"/>
    <n v="90"/>
    <n v="0.91110000000000002"/>
    <n v="2"/>
    <n v="0"/>
  </r>
  <r>
    <x v="4"/>
    <x v="49"/>
    <x v="49"/>
    <s v="MATH-076"/>
    <x v="1"/>
    <x v="64"/>
    <n v="0.1333"/>
    <n v="0"/>
    <n v="0.1333"/>
    <n v="0.1333"/>
    <n v="4.5207569999999997"/>
    <n v="16.96"/>
    <n v="135.62"/>
    <n v="508.71"/>
    <n v="65"/>
    <n v="87"/>
    <n v="0.74709999999999999"/>
    <n v="2"/>
    <n v="0"/>
  </r>
  <r>
    <x v="4"/>
    <x v="49"/>
    <x v="49"/>
    <s v="MATH-078"/>
    <x v="1"/>
    <x v="27"/>
    <n v="0"/>
    <n v="0"/>
    <n v="0.1333"/>
    <n v="0.1333"/>
    <n v="2.9333304"/>
    <n v="22.01"/>
    <n v="88"/>
    <n v="660.16"/>
    <n v="44"/>
    <n v="45"/>
    <n v="0.9778"/>
    <n v="1"/>
    <n v="0"/>
  </r>
  <r>
    <x v="4"/>
    <x v="49"/>
    <x v="49"/>
    <s v="MATH-080"/>
    <x v="1"/>
    <x v="102"/>
    <n v="0.21959999999999999"/>
    <n v="0"/>
    <n v="0"/>
    <n v="0"/>
    <n v="6.5538968000000004"/>
    <n v="29.84"/>
    <n v="196.62"/>
    <n v="895.34"/>
    <n v="88"/>
    <n v="87"/>
    <n v="1.0115000000000001"/>
    <n v="2"/>
    <n v="0"/>
  </r>
  <r>
    <x v="4"/>
    <x v="49"/>
    <x v="49"/>
    <s v="MATH-120"/>
    <x v="1"/>
    <x v="5"/>
    <n v="0"/>
    <n v="0"/>
    <n v="0.4"/>
    <n v="0.4"/>
    <n v="5.5651419999999998"/>
    <n v="13.91"/>
    <n v="166.95"/>
    <n v="417.39"/>
    <n v="55"/>
    <n v="87"/>
    <n v="0.63219999999999998"/>
    <n v="2"/>
    <n v="2"/>
  </r>
  <r>
    <x v="4"/>
    <x v="49"/>
    <x v="49"/>
    <s v="MATH-126"/>
    <x v="1"/>
    <x v="61"/>
    <n v="0"/>
    <n v="0"/>
    <n v="0.25879999999999997"/>
    <n v="0.25879999999999997"/>
    <n v="2.9133327000000002"/>
    <n v="11.26"/>
    <n v="87.4"/>
    <n v="337.71"/>
    <n v="19"/>
    <n v="45"/>
    <n v="0.42220000000000002"/>
    <n v="1"/>
    <n v="0"/>
  </r>
  <r>
    <x v="4"/>
    <x v="49"/>
    <x v="49"/>
    <s v="MATH-160"/>
    <x v="1"/>
    <x v="103"/>
    <n v="1.0668"/>
    <n v="0"/>
    <n v="2.5872999999999999"/>
    <n v="2.5872999999999999"/>
    <n v="59.956934899999901"/>
    <n v="16.41"/>
    <n v="1798.71"/>
    <n v="492.24"/>
    <n v="442"/>
    <n v="550"/>
    <n v="0.80359999999999998"/>
    <n v="13"/>
    <n v="21"/>
  </r>
  <r>
    <x v="4"/>
    <x v="49"/>
    <x v="49"/>
    <s v="MATH-170"/>
    <x v="1"/>
    <x v="5"/>
    <n v="0"/>
    <n v="0"/>
    <n v="0.4"/>
    <n v="0.4"/>
    <n v="4.2590209999999997"/>
    <n v="10.65"/>
    <n v="127.77"/>
    <n v="319.43"/>
    <n v="43"/>
    <n v="90"/>
    <n v="0.4778"/>
    <n v="2"/>
    <n v="0"/>
  </r>
  <r>
    <x v="4"/>
    <x v="49"/>
    <x v="49"/>
    <s v="MATH-175"/>
    <x v="1"/>
    <x v="11"/>
    <n v="0"/>
    <n v="0"/>
    <n v="0.26669999999999999"/>
    <n v="0.26669999999999999"/>
    <n v="2.992"/>
    <n v="11.22"/>
    <n v="89.76"/>
    <n v="336.56"/>
    <n v="22"/>
    <n v="25"/>
    <n v="0.88"/>
    <n v="1"/>
    <n v="0"/>
  </r>
  <r>
    <x v="4"/>
    <x v="49"/>
    <x v="49"/>
    <s v="MATH-176"/>
    <x v="1"/>
    <x v="104"/>
    <n v="1.2"/>
    <n v="0"/>
    <n v="0.4"/>
    <n v="0.4"/>
    <n v="27.5577095999999"/>
    <n v="17.22"/>
    <n v="826.73"/>
    <n v="516.71"/>
    <n v="135"/>
    <n v="174"/>
    <n v="0.77590000000000003"/>
    <n v="4"/>
    <n v="10"/>
  </r>
  <r>
    <x v="4"/>
    <x v="49"/>
    <x v="49"/>
    <s v="MATH-178"/>
    <x v="1"/>
    <x v="69"/>
    <n v="0.26669999999999999"/>
    <n v="0"/>
    <n v="0.53339999999999999"/>
    <n v="0.53339999999999999"/>
    <n v="14.900948"/>
    <n v="18.62"/>
    <n v="447.03"/>
    <n v="558.72"/>
    <n v="110"/>
    <n v="132"/>
    <n v="0.83330000000000004"/>
    <n v="3"/>
    <n v="3"/>
  </r>
  <r>
    <x v="4"/>
    <x v="49"/>
    <x v="49"/>
    <s v="MATH-180"/>
    <x v="1"/>
    <x v="105"/>
    <n v="1.54849999999999"/>
    <n v="0"/>
    <n v="0.99990000000000001"/>
    <n v="0.99990000000000001"/>
    <n v="43.663213300000002"/>
    <n v="17.13"/>
    <n v="1309.9000000000001"/>
    <n v="514.01"/>
    <n v="259"/>
    <n v="317"/>
    <n v="0.81699999999999995"/>
    <n v="8"/>
    <n v="19"/>
  </r>
  <r>
    <x v="4"/>
    <x v="49"/>
    <x v="49"/>
    <s v="MATH-245"/>
    <x v="1"/>
    <x v="0"/>
    <n v="0.2"/>
    <n v="0"/>
    <n v="0"/>
    <n v="0"/>
    <n v="4.3"/>
    <n v="21.5"/>
    <n v="129"/>
    <n v="645"/>
    <n v="43"/>
    <n v="45"/>
    <n v="0.9556"/>
    <n v="1"/>
    <n v="8"/>
  </r>
  <r>
    <x v="4"/>
    <x v="49"/>
    <x v="49"/>
    <s v="MATH-280"/>
    <x v="1"/>
    <x v="10"/>
    <n v="0.53339999999999999"/>
    <n v="0"/>
    <n v="0.80010000000000003"/>
    <n v="0.80010000000000003"/>
    <n v="22.496371699999901"/>
    <n v="16.87"/>
    <n v="674.89"/>
    <n v="506.11"/>
    <n v="159"/>
    <n v="212"/>
    <n v="0.75"/>
    <n v="5"/>
    <n v="2"/>
  </r>
  <r>
    <x v="4"/>
    <x v="49"/>
    <x v="49"/>
    <s v="MATH-281"/>
    <x v="1"/>
    <x v="37"/>
    <n v="0.53339999999999999"/>
    <n v="0"/>
    <n v="0"/>
    <n v="0"/>
    <n v="14.001516199999999"/>
    <n v="26.25"/>
    <n v="420.05"/>
    <n v="787.49"/>
    <n v="94"/>
    <n v="90"/>
    <n v="1.0444"/>
    <n v="2"/>
    <n v="1"/>
  </r>
  <r>
    <x v="4"/>
    <x v="49"/>
    <x v="49"/>
    <s v="MATH-284"/>
    <x v="1"/>
    <x v="5"/>
    <n v="0"/>
    <n v="0"/>
    <n v="0.4"/>
    <n v="0.4"/>
    <n v="6.527997"/>
    <n v="16.32"/>
    <n v="195.84"/>
    <n v="489.6"/>
    <n v="63"/>
    <n v="84"/>
    <n v="0.75"/>
    <n v="2"/>
    <n v="0"/>
  </r>
  <r>
    <x v="4"/>
    <x v="49"/>
    <x v="49"/>
    <s v="MATH-285"/>
    <x v="1"/>
    <x v="5"/>
    <n v="0"/>
    <n v="0"/>
    <n v="0.4"/>
    <n v="0.4"/>
    <n v="7.6904749999999904"/>
    <n v="19.23"/>
    <n v="230.71"/>
    <n v="576.79"/>
    <n v="76"/>
    <n v="92"/>
    <n v="0.82609999999999995"/>
    <n v="2"/>
    <n v="3"/>
  </r>
  <r>
    <x v="4"/>
    <x v="50"/>
    <x v="50"/>
    <s v="OCEA-112"/>
    <x v="1"/>
    <x v="5"/>
    <n v="0"/>
    <n v="0"/>
    <n v="0.4"/>
    <n v="0.4"/>
    <n v="8.6"/>
    <n v="21.5"/>
    <n v="258"/>
    <n v="645"/>
    <n v="86"/>
    <n v="100"/>
    <n v="0.86"/>
    <n v="2"/>
    <n v="0"/>
  </r>
  <r>
    <x v="4"/>
    <x v="50"/>
    <x v="50"/>
    <s v="OCEA-113"/>
    <x v="1"/>
    <x v="63"/>
    <n v="0"/>
    <n v="0"/>
    <n v="0.35299999999999998"/>
    <n v="0.35299999999999998"/>
    <n v="5.5"/>
    <n v="15.58"/>
    <n v="165"/>
    <n v="467.42"/>
    <n v="55"/>
    <n v="72"/>
    <n v="0.76390000000000002"/>
    <n v="2"/>
    <n v="2"/>
  </r>
  <r>
    <x v="4"/>
    <x v="51"/>
    <x v="51"/>
    <s v="PHYC-110"/>
    <x v="1"/>
    <x v="71"/>
    <n v="8.3000000000000004E-2"/>
    <n v="0"/>
    <n v="0.66999999999999904"/>
    <n v="0.66999999999999904"/>
    <n v="10.8"/>
    <n v="14.34"/>
    <n v="324"/>
    <n v="430.28"/>
    <n v="54"/>
    <n v="64"/>
    <n v="0.84379999999999999"/>
    <n v="2"/>
    <n v="3"/>
  </r>
  <r>
    <x v="4"/>
    <x v="51"/>
    <x v="51"/>
    <s v="PHYC-130"/>
    <x v="1"/>
    <x v="71"/>
    <n v="0.57650000000000001"/>
    <n v="0"/>
    <n v="0.17649999999999999"/>
    <n v="0.17649999999999999"/>
    <n v="18.2"/>
    <n v="24.17"/>
    <n v="546"/>
    <n v="725.1"/>
    <n v="91"/>
    <n v="100"/>
    <n v="0.91"/>
    <n v="2"/>
    <n v="5"/>
  </r>
  <r>
    <x v="4"/>
    <x v="51"/>
    <x v="51"/>
    <s v="PHYC-131"/>
    <x v="1"/>
    <x v="71"/>
    <n v="0.753"/>
    <n v="0"/>
    <n v="0"/>
    <n v="0"/>
    <n v="13.957141500000001"/>
    <n v="18.54"/>
    <n v="418.71"/>
    <n v="556.05999999999995"/>
    <n v="69"/>
    <n v="82"/>
    <n v="0.84150000000000003"/>
    <n v="2"/>
    <n v="0"/>
  </r>
  <r>
    <x v="4"/>
    <x v="51"/>
    <x v="51"/>
    <s v="PHYC-201"/>
    <x v="1"/>
    <x v="106"/>
    <n v="0"/>
    <n v="0"/>
    <n v="2.21599999999999"/>
    <n v="2.21599999999999"/>
    <n v="34.467996765599999"/>
    <n v="15.55"/>
    <n v="1034.04"/>
    <n v="466.62"/>
    <n v="143"/>
    <n v="160"/>
    <n v="0.89380000000000004"/>
    <n v="5"/>
    <n v="11"/>
  </r>
  <r>
    <x v="4"/>
    <x v="51"/>
    <x v="51"/>
    <s v="PHYC-202"/>
    <x v="1"/>
    <x v="107"/>
    <n v="0.88639999999999997"/>
    <n v="0"/>
    <n v="0.44319999999999998"/>
    <n v="0.44319999999999998"/>
    <n v="25.986663400000001"/>
    <n v="19.54"/>
    <n v="779.6"/>
    <n v="586.34"/>
    <n v="108"/>
    <n v="96"/>
    <n v="1.125"/>
    <n v="3"/>
    <n v="4"/>
  </r>
  <r>
    <x v="4"/>
    <x v="43"/>
    <x v="43"/>
    <s v="ASTR-110"/>
    <x v="2"/>
    <x v="0"/>
    <n v="0"/>
    <n v="0"/>
    <n v="0.2"/>
    <n v="0.2"/>
    <n v="4.7"/>
    <n v="23.5"/>
    <n v="141"/>
    <n v="705"/>
    <n v="47"/>
    <n v="50"/>
    <n v="0.94"/>
    <n v="1"/>
    <n v="1"/>
  </r>
  <r>
    <x v="4"/>
    <x v="44"/>
    <x v="44"/>
    <s v="BIO-130"/>
    <x v="2"/>
    <x v="5"/>
    <n v="0"/>
    <n v="0"/>
    <n v="0.4"/>
    <n v="0.4"/>
    <n v="11"/>
    <n v="27.5"/>
    <n v="330"/>
    <n v="825"/>
    <n v="110"/>
    <n v="100"/>
    <n v="1.1000000000000001"/>
    <n v="2"/>
    <n v="21"/>
  </r>
  <r>
    <x v="4"/>
    <x v="44"/>
    <x v="44"/>
    <s v="BIO-131"/>
    <x v="2"/>
    <x v="25"/>
    <n v="0"/>
    <n v="0"/>
    <n v="0.17649999999999999"/>
    <n v="0.17649999999999999"/>
    <n v="2.63998"/>
    <n v="14.96"/>
    <n v="79.2"/>
    <n v="448.72"/>
    <n v="28"/>
    <n v="32"/>
    <n v="0.875"/>
    <n v="1"/>
    <n v="3"/>
  </r>
  <r>
    <x v="4"/>
    <x v="44"/>
    <x v="44"/>
    <s v="BIO-140"/>
    <x v="2"/>
    <x v="108"/>
    <n v="0"/>
    <n v="0"/>
    <n v="0.97240000000000004"/>
    <n v="0.97240000000000004"/>
    <n v="28.285674999999902"/>
    <n v="29.09"/>
    <n v="848.57"/>
    <n v="872.66"/>
    <n v="55"/>
    <n v="60"/>
    <n v="0.91669999999999996"/>
    <n v="2"/>
    <n v="0"/>
  </r>
  <r>
    <x v="4"/>
    <x v="45"/>
    <x v="45"/>
    <s v="CHEM-120"/>
    <x v="2"/>
    <x v="59"/>
    <n v="0"/>
    <n v="0"/>
    <n v="0.3765"/>
    <n v="0.3765"/>
    <n v="9.7142759999999999"/>
    <n v="25.8"/>
    <n v="291.43"/>
    <n v="774.05"/>
    <n v="34"/>
    <n v="32"/>
    <n v="1.0625"/>
    <n v="1"/>
    <n v="5"/>
  </r>
  <r>
    <x v="4"/>
    <x v="46"/>
    <x v="46"/>
    <s v="ENGR-120"/>
    <x v="2"/>
    <x v="47"/>
    <n v="0"/>
    <n v="0"/>
    <n v="0.30980000000000002"/>
    <n v="0.30980000000000002"/>
    <n v="5.6666666644000001"/>
    <n v="18.29"/>
    <n v="170"/>
    <n v="548.74"/>
    <n v="34"/>
    <n v="50"/>
    <n v="0.68"/>
    <n v="1"/>
    <n v="0"/>
  </r>
  <r>
    <x v="4"/>
    <x v="46"/>
    <x v="46"/>
    <s v="ENGR-200"/>
    <x v="2"/>
    <x v="0"/>
    <n v="0"/>
    <n v="0"/>
    <n v="0.2"/>
    <n v="0.2"/>
    <n v="4.8"/>
    <n v="24"/>
    <n v="144"/>
    <n v="720"/>
    <n v="48"/>
    <n v="50"/>
    <n v="0.96"/>
    <n v="1"/>
    <n v="0"/>
  </r>
  <r>
    <x v="4"/>
    <x v="46"/>
    <x v="46"/>
    <s v="ENGR-220"/>
    <x v="2"/>
    <x v="0"/>
    <n v="0"/>
    <n v="0"/>
    <n v="0.2"/>
    <n v="0.2"/>
    <n v="5.4"/>
    <n v="27"/>
    <n v="162"/>
    <n v="810"/>
    <n v="54"/>
    <n v="50"/>
    <n v="1.08"/>
    <n v="1"/>
    <n v="0"/>
  </r>
  <r>
    <x v="4"/>
    <x v="49"/>
    <x v="49"/>
    <s v="MATH-160"/>
    <x v="2"/>
    <x v="10"/>
    <n v="0"/>
    <n v="0"/>
    <n v="1.3334999999999999"/>
    <n v="1.3334999999999999"/>
    <n v="28.933326099999999"/>
    <n v="21.7"/>
    <n v="868"/>
    <n v="650.91999999999996"/>
    <n v="217"/>
    <n v="225"/>
    <n v="0.96440000000000003"/>
    <n v="5"/>
    <n v="14"/>
  </r>
  <r>
    <x v="4"/>
    <x v="49"/>
    <x v="49"/>
    <s v="MATH-176"/>
    <x v="2"/>
    <x v="6"/>
    <n v="0"/>
    <n v="0"/>
    <n v="1.2"/>
    <n v="1.2"/>
    <n v="19"/>
    <n v="15.83"/>
    <n v="570"/>
    <n v="475"/>
    <n v="95"/>
    <n v="132"/>
    <n v="0.71970000000000001"/>
    <n v="3"/>
    <n v="0"/>
  </r>
  <r>
    <x v="4"/>
    <x v="49"/>
    <x v="49"/>
    <s v="MATH-180"/>
    <x v="2"/>
    <x v="3"/>
    <n v="0"/>
    <n v="0"/>
    <n v="0.33329999999999999"/>
    <n v="0.33329999999999999"/>
    <n v="7.2914159999999999"/>
    <n v="21.88"/>
    <n v="218.74"/>
    <n v="656.29"/>
    <n v="44"/>
    <n v="45"/>
    <n v="0.9778"/>
    <n v="1"/>
    <n v="6"/>
  </r>
  <r>
    <x v="4"/>
    <x v="49"/>
    <x v="49"/>
    <s v="MATH-280"/>
    <x v="2"/>
    <x v="11"/>
    <n v="0"/>
    <n v="0"/>
    <n v="0.26669999999999999"/>
    <n v="0.26669999999999999"/>
    <n v="4.0228479999999998"/>
    <n v="15.08"/>
    <n v="120.69"/>
    <n v="452.51"/>
    <n v="32"/>
    <n v="42"/>
    <n v="0.76190000000000002"/>
    <n v="1"/>
    <n v="0"/>
  </r>
  <r>
    <x v="4"/>
    <x v="49"/>
    <x v="49"/>
    <s v="MATH-281"/>
    <x v="2"/>
    <x v="11"/>
    <n v="0"/>
    <n v="0"/>
    <n v="0.26669999999999999"/>
    <n v="0.26669999999999999"/>
    <n v="2.8914219999999999"/>
    <n v="10.84"/>
    <n v="86.74"/>
    <n v="325.24"/>
    <n v="23"/>
    <n v="42"/>
    <n v="0.54759999999999998"/>
    <n v="1"/>
    <n v="0"/>
  </r>
  <r>
    <x v="4"/>
    <x v="51"/>
    <x v="51"/>
    <s v="PHYC-110"/>
    <x v="2"/>
    <x v="59"/>
    <n v="0"/>
    <n v="0"/>
    <n v="0.3765"/>
    <n v="0.3765"/>
    <n v="6"/>
    <n v="15.94"/>
    <n v="180"/>
    <n v="478.09"/>
    <n v="30"/>
    <n v="32"/>
    <n v="0.9375"/>
    <n v="1"/>
    <n v="9"/>
  </r>
  <r>
    <x v="4"/>
    <x v="51"/>
    <x v="51"/>
    <s v="PHYC-130"/>
    <x v="2"/>
    <x v="59"/>
    <n v="0"/>
    <n v="0"/>
    <n v="0.3765"/>
    <n v="0.3765"/>
    <n v="14.2"/>
    <n v="37.72"/>
    <n v="426"/>
    <n v="1131.47"/>
    <n v="71"/>
    <n v="50"/>
    <n v="1.42"/>
    <n v="1"/>
    <n v="3"/>
  </r>
  <r>
    <x v="4"/>
    <x v="51"/>
    <x v="51"/>
    <s v="PHYC-131"/>
    <x v="2"/>
    <x v="59"/>
    <n v="0"/>
    <n v="0"/>
    <n v="0.3765"/>
    <n v="0.3765"/>
    <n v="11.2"/>
    <n v="29.75"/>
    <n v="336"/>
    <n v="892.43"/>
    <n v="56"/>
    <n v="50"/>
    <n v="1.1200000000000001"/>
    <n v="1"/>
    <n v="1"/>
  </r>
  <r>
    <x v="4"/>
    <x v="51"/>
    <x v="51"/>
    <s v="PHYC-201"/>
    <x v="2"/>
    <x v="99"/>
    <n v="0"/>
    <n v="0"/>
    <n v="0.44319999999999998"/>
    <n v="0.44319999999999998"/>
    <n v="7.6999999989000001"/>
    <n v="17.37"/>
    <n v="231"/>
    <n v="521.21"/>
    <n v="33"/>
    <n v="32"/>
    <n v="1.0313000000000001"/>
    <n v="1"/>
    <n v="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FTEF" cacheId="3876"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location ref="A1:M5" firstHeaderRow="1" firstDataRow="3" firstDataCol="1"/>
  <pivotFields count="22">
    <pivotField showAll="0">
      <items count="6">
        <item x="0"/>
        <item h="1" x="1"/>
        <item h="1" x="2"/>
        <item h="1" x="3"/>
        <item h="1" x="4"/>
        <item t="default"/>
      </items>
    </pivotField>
    <pivotField showAll="0">
      <items count="53">
        <item x="3"/>
        <item x="0"/>
        <item x="1"/>
        <item x="19"/>
        <item x="2"/>
        <item x="43"/>
        <item x="23"/>
        <item x="44"/>
        <item x="25"/>
        <item x="24"/>
        <item x="26"/>
        <item x="30"/>
        <item x="45"/>
        <item x="27"/>
        <item x="4"/>
        <item x="28"/>
        <item x="29"/>
        <item x="40"/>
        <item x="31"/>
        <item x="32"/>
        <item x="34"/>
        <item x="46"/>
        <item x="5"/>
        <item x="6"/>
        <item x="33"/>
        <item x="7"/>
        <item x="20"/>
        <item x="47"/>
        <item x="48"/>
        <item x="35"/>
        <item x="21"/>
        <item x="8"/>
        <item x="9"/>
        <item x="10"/>
        <item x="49"/>
        <item x="11"/>
        <item x="22"/>
        <item x="50"/>
        <item x="36"/>
        <item x="37"/>
        <item x="41"/>
        <item x="12"/>
        <item x="51"/>
        <item x="13"/>
        <item x="14"/>
        <item x="38"/>
        <item x="15"/>
        <item x="18"/>
        <item x="16"/>
        <item x="17"/>
        <item x="39"/>
        <item x="42"/>
        <item t="default"/>
      </items>
    </pivotField>
    <pivotField axis="axisRow">
      <items count="53">
        <item h="1" x="0"/>
        <item h="1" x="19"/>
        <item h="1" x="1"/>
        <item h="1" x="2"/>
        <item h="1" x="3"/>
        <item h="1" x="43"/>
        <item h="1" x="23"/>
        <item h="1" x="44"/>
        <item h="1" x="24"/>
        <item h="1" x="25"/>
        <item h="1" x="26"/>
        <item h="1" x="27"/>
        <item h="1" x="45"/>
        <item h="1" x="28"/>
        <item h="1" x="4"/>
        <item h="1" x="40"/>
        <item h="1" x="29"/>
        <item h="1" x="30"/>
        <item h="1" x="31"/>
        <item h="1" x="32"/>
        <item h="1" x="33"/>
        <item h="1" x="5"/>
        <item h="1" x="46"/>
        <item h="1" x="20"/>
        <item h="1" x="6"/>
        <item h="1" x="34"/>
        <item h="1" x="7"/>
        <item h="1" x="35"/>
        <item h="1" x="47"/>
        <item h="1" x="48"/>
        <item h="1" x="21"/>
        <item x="8"/>
        <item h="1" x="9"/>
        <item h="1" x="10"/>
        <item h="1" x="49"/>
        <item h="1" x="11"/>
        <item h="1" x="22"/>
        <item h="1" x="50"/>
        <item h="1" x="36"/>
        <item h="1" x="37"/>
        <item h="1" x="41"/>
        <item h="1" x="12"/>
        <item h="1" x="51"/>
        <item h="1" x="13"/>
        <item h="1" x="14"/>
        <item h="1" x="38"/>
        <item h="1" x="15"/>
        <item h="1" x="16"/>
        <item h="1" x="17"/>
        <item h="1" x="39"/>
        <item h="1" x="18"/>
        <item h="1" x="42"/>
        <item t="default"/>
      </items>
    </pivotField>
    <pivotField showAll="0"/>
    <pivotField axis="axisCol">
      <items count="4">
        <item x="0"/>
        <item x="1"/>
        <item x="2"/>
        <item t="default"/>
      </items>
    </pivotField>
    <pivotField dataField="1" showAll="0">
      <items count="110">
        <item x="26"/>
        <item x="76"/>
        <item x="24"/>
        <item x="73"/>
        <item x="77"/>
        <item x="81"/>
        <item x="80"/>
        <item x="68"/>
        <item x="89"/>
        <item x="38"/>
        <item x="46"/>
        <item x="21"/>
        <item x="75"/>
        <item x="67"/>
        <item x="28"/>
        <item x="78"/>
        <item x="85"/>
        <item x="27"/>
        <item x="48"/>
        <item x="66"/>
        <item x="65"/>
        <item x="25"/>
        <item x="52"/>
        <item x="70"/>
        <item x="72"/>
        <item x="0"/>
        <item x="87"/>
        <item x="83"/>
        <item x="102"/>
        <item x="79"/>
        <item x="17"/>
        <item x="51"/>
        <item x="61"/>
        <item x="64"/>
        <item x="11"/>
        <item x="23"/>
        <item x="47"/>
        <item x="30"/>
        <item x="3"/>
        <item x="63"/>
        <item x="22"/>
        <item x="8"/>
        <item x="59"/>
        <item x="5"/>
        <item x="99"/>
        <item x="19"/>
        <item x="40"/>
        <item x="82"/>
        <item x="84"/>
        <item x="90"/>
        <item x="37"/>
        <item x="94"/>
        <item x="54"/>
        <item x="18"/>
        <item x="74"/>
        <item x="32"/>
        <item x="14"/>
        <item x="9"/>
        <item x="71"/>
        <item x="4"/>
        <item x="69"/>
        <item x="62"/>
        <item x="93"/>
        <item x="49"/>
        <item x="44"/>
        <item x="60"/>
        <item x="53"/>
        <item x="108"/>
        <item x="33"/>
        <item x="31"/>
        <item x="91"/>
        <item x="36"/>
        <item x="88"/>
        <item x="86"/>
        <item x="7"/>
        <item x="95"/>
        <item x="55"/>
        <item x="56"/>
        <item x="6"/>
        <item x="57"/>
        <item x="58"/>
        <item x="107"/>
        <item x="2"/>
        <item x="10"/>
        <item x="45"/>
        <item x="13"/>
        <item x="101"/>
        <item x="35"/>
        <item x="29"/>
        <item x="104"/>
        <item x="50"/>
        <item x="98"/>
        <item x="100"/>
        <item x="20"/>
        <item x="1"/>
        <item x="43"/>
        <item x="16"/>
        <item x="12"/>
        <item x="106"/>
        <item x="34"/>
        <item x="97"/>
        <item x="105"/>
        <item x="39"/>
        <item x="92"/>
        <item x="42"/>
        <item x="103"/>
        <item x="96"/>
        <item x="41"/>
        <item x="15"/>
        <item t="default"/>
      </items>
    </pivotField>
    <pivotField dataField="1" showAll="0"/>
    <pivotField dataField="1" showAll="0"/>
    <pivotField dataField="1" showAll="0"/>
    <pivotField showAll="0"/>
    <pivotField showAll="0"/>
    <pivotField showAll="0"/>
    <pivotField showAll="0"/>
    <pivotField showAll="0"/>
    <pivotField showAll="0"/>
    <pivotField showAll="0"/>
    <pivotField numFmtId="10" showAll="0"/>
    <pivotField showAll="0"/>
    <pivotField showAll="0"/>
    <pivotField dragToRow="0" dragToCol="0" dragToPage="0" showAll="0" defaultSubtotal="0"/>
    <pivotField dragToRow="0" dragToCol="0" dragToPage="0" showAll="0" defaultSubtotal="0"/>
    <pivotField dragToRow="0" dragToCol="0" dragToPage="0" showAll="0" defaultSubtotal="0"/>
  </pivotFields>
  <rowFields count="1">
    <field x="2"/>
  </rowFields>
  <rowItems count="2">
    <i>
      <x v="31"/>
    </i>
    <i t="grand">
      <x/>
    </i>
  </rowItems>
  <colFields count="2">
    <field x="4"/>
    <field x="-2"/>
  </colFields>
  <colItems count="12">
    <i>
      <x/>
      <x/>
    </i>
    <i r="1" i="1">
      <x v="1"/>
    </i>
    <i r="1" i="2">
      <x v="2"/>
    </i>
    <i r="1" i="3">
      <x v="3"/>
    </i>
    <i>
      <x v="1"/>
      <x/>
    </i>
    <i r="1" i="1">
      <x v="1"/>
    </i>
    <i r="1" i="2">
      <x v="2"/>
    </i>
    <i r="1" i="3">
      <x v="3"/>
    </i>
    <i>
      <x v="2"/>
      <x/>
    </i>
    <i r="1" i="1">
      <x v="1"/>
    </i>
    <i r="1" i="2">
      <x v="2"/>
    </i>
    <i r="1" i="3">
      <x v="3"/>
    </i>
  </colItems>
  <dataFields count="4">
    <dataField name="Sum of FTEF" fld="5" baseField="2" baseItem="0" numFmtId="4"/>
    <dataField name="Sum of FT Load" fld="6" baseField="2" baseItem="0" numFmtId="4"/>
    <dataField name="Sum of XP Load" fld="7" baseField="2" baseItem="0" numFmtId="4"/>
    <dataField name="Sum of PT Load" fld="8" baseField="2" baseItem="0" numFmtId="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Fill" cacheId="3876"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location ref="A1:P5" firstHeaderRow="1" firstDataRow="3" firstDataCol="1"/>
  <pivotFields count="22">
    <pivotField showAll="0">
      <items count="6">
        <item x="0"/>
        <item h="1" x="1"/>
        <item h="1" x="2"/>
        <item h="1" x="3"/>
        <item h="1" x="4"/>
        <item t="default"/>
      </items>
    </pivotField>
    <pivotField showAll="0">
      <items count="53">
        <item x="3"/>
        <item x="0"/>
        <item x="1"/>
        <item x="19"/>
        <item x="2"/>
        <item x="43"/>
        <item x="23"/>
        <item x="44"/>
        <item x="25"/>
        <item x="24"/>
        <item x="26"/>
        <item x="30"/>
        <item x="45"/>
        <item x="27"/>
        <item x="4"/>
        <item x="28"/>
        <item x="29"/>
        <item x="40"/>
        <item x="31"/>
        <item x="32"/>
        <item x="34"/>
        <item x="46"/>
        <item x="5"/>
        <item x="6"/>
        <item x="33"/>
        <item x="7"/>
        <item x="20"/>
        <item x="47"/>
        <item x="48"/>
        <item x="35"/>
        <item x="21"/>
        <item x="8"/>
        <item x="9"/>
        <item x="10"/>
        <item x="49"/>
        <item x="11"/>
        <item x="22"/>
        <item x="50"/>
        <item x="36"/>
        <item x="37"/>
        <item x="41"/>
        <item x="12"/>
        <item x="51"/>
        <item x="13"/>
        <item x="14"/>
        <item x="38"/>
        <item x="15"/>
        <item x="18"/>
        <item x="16"/>
        <item x="17"/>
        <item x="39"/>
        <item x="42"/>
        <item t="default"/>
      </items>
    </pivotField>
    <pivotField axis="axisRow">
      <items count="53">
        <item h="1" x="0"/>
        <item h="1" x="19"/>
        <item h="1" x="1"/>
        <item h="1" x="2"/>
        <item h="1" x="3"/>
        <item h="1" x="43"/>
        <item h="1" x="23"/>
        <item h="1" x="44"/>
        <item h="1" x="24"/>
        <item h="1" x="25"/>
        <item h="1" x="26"/>
        <item h="1" x="27"/>
        <item h="1" x="45"/>
        <item h="1" x="28"/>
        <item h="1" x="4"/>
        <item h="1" x="40"/>
        <item h="1" x="29"/>
        <item h="1" x="30"/>
        <item h="1" x="31"/>
        <item h="1" x="32"/>
        <item h="1" x="33"/>
        <item h="1" x="5"/>
        <item h="1" x="46"/>
        <item h="1" x="20"/>
        <item h="1" x="6"/>
        <item h="1" x="34"/>
        <item h="1" x="7"/>
        <item h="1" x="35"/>
        <item h="1" x="47"/>
        <item h="1" x="48"/>
        <item h="1" x="21"/>
        <item x="8"/>
        <item h="1" x="9"/>
        <item h="1" x="10"/>
        <item h="1" x="49"/>
        <item h="1" x="11"/>
        <item h="1" x="22"/>
        <item h="1" x="50"/>
        <item h="1" x="36"/>
        <item h="1" x="37"/>
        <item h="1" x="41"/>
        <item h="1" x="12"/>
        <item h="1" x="51"/>
        <item h="1" x="13"/>
        <item h="1" x="14"/>
        <item h="1" x="38"/>
        <item h="1" x="15"/>
        <item h="1" x="16"/>
        <item h="1" x="17"/>
        <item h="1" x="39"/>
        <item h="1" x="18"/>
        <item h="1" x="42"/>
        <item t="default"/>
      </items>
    </pivotField>
    <pivotField showAll="0"/>
    <pivotField axis="axisCol">
      <items count="4">
        <item x="0"/>
        <item x="1"/>
        <item x="2"/>
        <item t="default"/>
      </items>
    </pivotField>
    <pivotField showAll="0">
      <items count="110">
        <item x="26"/>
        <item x="76"/>
        <item x="24"/>
        <item x="73"/>
        <item x="77"/>
        <item x="81"/>
        <item x="80"/>
        <item x="68"/>
        <item x="89"/>
        <item x="38"/>
        <item x="46"/>
        <item x="21"/>
        <item x="75"/>
        <item x="67"/>
        <item x="28"/>
        <item x="78"/>
        <item x="85"/>
        <item x="27"/>
        <item x="48"/>
        <item x="66"/>
        <item x="65"/>
        <item x="25"/>
        <item x="52"/>
        <item x="70"/>
        <item x="72"/>
        <item x="0"/>
        <item x="87"/>
        <item x="83"/>
        <item x="102"/>
        <item x="79"/>
        <item x="17"/>
        <item x="51"/>
        <item x="61"/>
        <item x="64"/>
        <item x="11"/>
        <item x="23"/>
        <item x="47"/>
        <item x="30"/>
        <item x="3"/>
        <item x="63"/>
        <item x="22"/>
        <item x="8"/>
        <item x="59"/>
        <item x="5"/>
        <item x="99"/>
        <item x="19"/>
        <item x="40"/>
        <item x="82"/>
        <item x="84"/>
        <item x="90"/>
        <item x="37"/>
        <item x="94"/>
        <item x="54"/>
        <item x="18"/>
        <item x="74"/>
        <item x="32"/>
        <item x="14"/>
        <item x="9"/>
        <item x="71"/>
        <item x="4"/>
        <item x="69"/>
        <item x="62"/>
        <item x="93"/>
        <item x="49"/>
        <item x="44"/>
        <item x="60"/>
        <item x="53"/>
        <item x="108"/>
        <item x="33"/>
        <item x="31"/>
        <item x="91"/>
        <item x="36"/>
        <item x="88"/>
        <item x="86"/>
        <item x="7"/>
        <item x="95"/>
        <item x="55"/>
        <item x="56"/>
        <item x="6"/>
        <item x="57"/>
        <item x="58"/>
        <item x="107"/>
        <item x="2"/>
        <item x="10"/>
        <item x="45"/>
        <item x="13"/>
        <item x="101"/>
        <item x="35"/>
        <item x="29"/>
        <item x="104"/>
        <item x="50"/>
        <item x="98"/>
        <item x="100"/>
        <item x="20"/>
        <item x="1"/>
        <item x="43"/>
        <item x="16"/>
        <item x="12"/>
        <item x="106"/>
        <item x="34"/>
        <item x="97"/>
        <item x="105"/>
        <item x="39"/>
        <item x="92"/>
        <item x="42"/>
        <item x="103"/>
        <item x="96"/>
        <item x="41"/>
        <item x="15"/>
        <item t="default"/>
      </items>
    </pivotField>
    <pivotField showAll="0"/>
    <pivotField showAll="0"/>
    <pivotField showAll="0"/>
    <pivotField showAll="0"/>
    <pivotField showAll="0"/>
    <pivotField showAll="0"/>
    <pivotField showAll="0"/>
    <pivotField showAll="0"/>
    <pivotField dataField="1" showAll="0"/>
    <pivotField dataField="1" showAll="0"/>
    <pivotField numFmtId="10" showAll="0"/>
    <pivotField dataField="1" showAll="0"/>
    <pivotField dataField="1" showAll="0"/>
    <pivotField dataField="1" dragToRow="0" dragToCol="0" dragToPage="0" showAll="0" defaultSubtotal="0"/>
    <pivotField dragToRow="0" dragToCol="0" dragToPage="0" showAll="0" defaultSubtotal="0"/>
    <pivotField dragToRow="0" dragToCol="0" dragToPage="0" showAll="0" defaultSubtotal="0"/>
  </pivotFields>
  <rowFields count="1">
    <field x="2"/>
  </rowFields>
  <rowItems count="2">
    <i>
      <x v="31"/>
    </i>
    <i t="grand">
      <x/>
    </i>
  </rowItems>
  <colFields count="2">
    <field x="4"/>
    <field x="-2"/>
  </colFields>
  <colItems count="15">
    <i>
      <x/>
      <x/>
    </i>
    <i r="1" i="1">
      <x v="1"/>
    </i>
    <i r="1" i="2">
      <x v="2"/>
    </i>
    <i r="1" i="3">
      <x v="3"/>
    </i>
    <i r="1" i="4">
      <x v="4"/>
    </i>
    <i>
      <x v="1"/>
      <x/>
    </i>
    <i r="1" i="1">
      <x v="1"/>
    </i>
    <i r="1" i="2">
      <x v="2"/>
    </i>
    <i r="1" i="3">
      <x v="3"/>
    </i>
    <i r="1" i="4">
      <x v="4"/>
    </i>
    <i>
      <x v="2"/>
      <x/>
    </i>
    <i r="1" i="1">
      <x v="1"/>
    </i>
    <i r="1" i="2">
      <x v="2"/>
    </i>
    <i r="1" i="3">
      <x v="3"/>
    </i>
    <i r="1" i="4">
      <x v="4"/>
    </i>
  </colItems>
  <dataFields count="5">
    <dataField name="Sum of Primary_Section_Count" fld="17" baseField="0" baseItem="0"/>
    <dataField name="Sum of Enrollment" fld="14" baseField="0" baseItem="0"/>
    <dataField name="Sum of Capacity" fld="15" baseField="0" baseItem="0"/>
    <dataField name="Sum of Fill_Rate" fld="19" baseField="2" baseItem="0" numFmtId="9"/>
    <dataField name="Sum of Wait List Active" fld="18"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FTES" cacheId="3876" applyNumberFormats="0" applyBorderFormats="0" applyFontFormats="0" applyPatternFormats="0" applyAlignmentFormats="0" applyWidthHeightFormats="1" dataCaption="Values" updatedVersion="8" minRefreshableVersion="3" useAutoFormatting="1" colGrandTotals="0" itemPrintTitles="1" createdVersion="6" indent="0" outline="1" outlineData="1" multipleFieldFilters="0">
  <location ref="A1:G5" firstHeaderRow="1" firstDataRow="3" firstDataCol="1"/>
  <pivotFields count="22">
    <pivotField showAll="0">
      <items count="6">
        <item x="0"/>
        <item h="1" x="1"/>
        <item h="1" x="2"/>
        <item h="1" x="3"/>
        <item h="1" x="4"/>
        <item t="default"/>
      </items>
    </pivotField>
    <pivotField showAll="0">
      <items count="53">
        <item x="3"/>
        <item x="0"/>
        <item x="1"/>
        <item x="19"/>
        <item x="2"/>
        <item x="43"/>
        <item x="23"/>
        <item x="44"/>
        <item x="25"/>
        <item x="24"/>
        <item x="26"/>
        <item x="30"/>
        <item x="45"/>
        <item x="27"/>
        <item x="4"/>
        <item x="28"/>
        <item x="29"/>
        <item x="40"/>
        <item x="31"/>
        <item x="32"/>
        <item x="34"/>
        <item x="46"/>
        <item x="5"/>
        <item x="6"/>
        <item x="33"/>
        <item x="7"/>
        <item x="20"/>
        <item x="47"/>
        <item x="48"/>
        <item x="35"/>
        <item x="21"/>
        <item x="8"/>
        <item x="9"/>
        <item x="10"/>
        <item x="49"/>
        <item x="11"/>
        <item x="22"/>
        <item x="50"/>
        <item x="36"/>
        <item x="37"/>
        <item x="41"/>
        <item x="12"/>
        <item x="51"/>
        <item x="13"/>
        <item x="14"/>
        <item x="38"/>
        <item x="15"/>
        <item x="18"/>
        <item x="16"/>
        <item x="17"/>
        <item x="39"/>
        <item x="42"/>
        <item t="default"/>
      </items>
    </pivotField>
    <pivotField axis="axisRow">
      <items count="53">
        <item h="1" x="0"/>
        <item h="1" x="19"/>
        <item h="1" x="1"/>
        <item h="1" x="2"/>
        <item h="1" x="3"/>
        <item h="1" x="43"/>
        <item h="1" x="23"/>
        <item h="1" x="44"/>
        <item h="1" x="24"/>
        <item h="1" x="25"/>
        <item h="1" x="26"/>
        <item h="1" x="27"/>
        <item h="1" x="45"/>
        <item h="1" x="28"/>
        <item h="1" x="4"/>
        <item h="1" x="40"/>
        <item h="1" x="29"/>
        <item h="1" x="30"/>
        <item h="1" x="31"/>
        <item h="1" x="32"/>
        <item h="1" x="33"/>
        <item h="1" x="5"/>
        <item h="1" x="46"/>
        <item h="1" x="20"/>
        <item h="1" x="6"/>
        <item h="1" x="34"/>
        <item h="1" x="7"/>
        <item h="1" x="35"/>
        <item h="1" x="47"/>
        <item h="1" x="48"/>
        <item h="1" x="21"/>
        <item x="8"/>
        <item h="1" x="9"/>
        <item h="1" x="10"/>
        <item h="1" x="49"/>
        <item h="1" x="11"/>
        <item h="1" x="22"/>
        <item h="1" x="50"/>
        <item h="1" x="36"/>
        <item h="1" x="37"/>
        <item h="1" x="41"/>
        <item h="1" x="12"/>
        <item h="1" x="51"/>
        <item h="1" x="13"/>
        <item h="1" x="14"/>
        <item h="1" x="38"/>
        <item h="1" x="15"/>
        <item h="1" x="16"/>
        <item h="1" x="17"/>
        <item h="1" x="39"/>
        <item h="1" x="18"/>
        <item h="1" x="42"/>
        <item t="default"/>
      </items>
    </pivotField>
    <pivotField showAll="0"/>
    <pivotField axis="axisCol">
      <items count="4">
        <item x="0"/>
        <item x="1"/>
        <item x="2"/>
        <item t="default"/>
      </items>
    </pivotField>
    <pivotField showAll="0">
      <items count="110">
        <item x="26"/>
        <item x="76"/>
        <item x="24"/>
        <item x="73"/>
        <item x="77"/>
        <item x="81"/>
        <item x="80"/>
        <item x="68"/>
        <item x="89"/>
        <item x="38"/>
        <item x="46"/>
        <item x="21"/>
        <item x="75"/>
        <item x="67"/>
        <item x="28"/>
        <item x="78"/>
        <item x="85"/>
        <item x="27"/>
        <item x="48"/>
        <item x="66"/>
        <item x="65"/>
        <item x="25"/>
        <item x="52"/>
        <item x="70"/>
        <item x="72"/>
        <item x="0"/>
        <item x="87"/>
        <item x="83"/>
        <item x="102"/>
        <item x="79"/>
        <item x="17"/>
        <item x="51"/>
        <item x="61"/>
        <item x="64"/>
        <item x="11"/>
        <item x="23"/>
        <item x="47"/>
        <item x="30"/>
        <item x="3"/>
        <item x="63"/>
        <item x="22"/>
        <item x="8"/>
        <item x="59"/>
        <item x="5"/>
        <item x="99"/>
        <item x="19"/>
        <item x="40"/>
        <item x="82"/>
        <item x="84"/>
        <item x="90"/>
        <item x="37"/>
        <item x="94"/>
        <item x="54"/>
        <item x="18"/>
        <item x="74"/>
        <item x="32"/>
        <item x="14"/>
        <item x="9"/>
        <item x="71"/>
        <item x="4"/>
        <item x="69"/>
        <item x="62"/>
        <item x="93"/>
        <item x="49"/>
        <item x="44"/>
        <item x="60"/>
        <item x="53"/>
        <item x="108"/>
        <item x="33"/>
        <item x="31"/>
        <item x="91"/>
        <item x="36"/>
        <item x="88"/>
        <item x="86"/>
        <item x="7"/>
        <item x="95"/>
        <item x="55"/>
        <item x="56"/>
        <item x="6"/>
        <item x="57"/>
        <item x="58"/>
        <item x="107"/>
        <item x="2"/>
        <item x="10"/>
        <item x="45"/>
        <item x="13"/>
        <item x="101"/>
        <item x="35"/>
        <item x="29"/>
        <item x="104"/>
        <item x="50"/>
        <item x="98"/>
        <item x="100"/>
        <item x="20"/>
        <item x="1"/>
        <item x="43"/>
        <item x="16"/>
        <item x="12"/>
        <item x="106"/>
        <item x="34"/>
        <item x="97"/>
        <item x="105"/>
        <item x="39"/>
        <item x="92"/>
        <item x="42"/>
        <item x="103"/>
        <item x="96"/>
        <item x="41"/>
        <item x="15"/>
        <item t="default"/>
      </items>
    </pivotField>
    <pivotField showAll="0"/>
    <pivotField showAll="0"/>
    <pivotField showAll="0"/>
    <pivotField showAll="0"/>
    <pivotField dataField="1" showAll="0"/>
    <pivotField showAll="0"/>
    <pivotField dataField="1" showAll="0"/>
    <pivotField showAll="0"/>
    <pivotField showAll="0"/>
    <pivotField showAll="0"/>
    <pivotField numFmtId="10" showAll="0"/>
    <pivotField showAll="0"/>
    <pivotField showAll="0"/>
    <pivotField dragToRow="0" dragToCol="0" dragToPage="0" showAll="0" defaultSubtotal="0"/>
    <pivotField dragToRow="0" dragToCol="0" dragToPage="0" showAll="0" defaultSubtotal="0"/>
    <pivotField dragToRow="0" dragToCol="0" dragToPage="0" showAll="0" defaultSubtotal="0"/>
  </pivotFields>
  <rowFields count="1">
    <field x="2"/>
  </rowFields>
  <rowItems count="2">
    <i>
      <x v="31"/>
    </i>
    <i t="grand">
      <x/>
    </i>
  </rowItems>
  <colFields count="2">
    <field x="4"/>
    <field x="-2"/>
  </colFields>
  <colItems count="6">
    <i>
      <x/>
      <x/>
    </i>
    <i r="1" i="1">
      <x v="1"/>
    </i>
    <i>
      <x v="1"/>
      <x/>
    </i>
    <i r="1" i="1">
      <x v="1"/>
    </i>
    <i>
      <x v="2"/>
      <x/>
    </i>
    <i r="1" i="1">
      <x v="1"/>
    </i>
  </colItems>
  <dataFields count="2">
    <dataField name="Sum of FTES" fld="10" baseField="2" baseItem="0" numFmtId="4"/>
    <dataField name="Sum of WSCH" fld="12" baseField="2" baseItem="0" numFmtId="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vision" xr10:uid="{00000000-0013-0000-FFFF-FFFF01000000}" sourceName="Division">
  <pivotTables>
    <pivotTable tabId="5" name="FTES"/>
    <pivotTable tabId="4" name="Fill"/>
    <pivotTable tabId="2" name="FTEF"/>
  </pivotTables>
  <data>
    <tabular pivotCacheId="1">
      <items count="5">
        <i x="0" s="1"/>
        <i x="1" nd="1"/>
        <i x="2" nd="1"/>
        <i x="3" nd="1"/>
        <i x="4"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00000000-0013-0000-FFFF-FFFF02000000}" sourceName="Subject">
  <pivotTables>
    <pivotTable tabId="5" name="FTES"/>
    <pivotTable tabId="4" name="Fill"/>
    <pivotTable tabId="2" name="FTEF"/>
  </pivotTables>
  <data>
    <tabular pivotCacheId="1">
      <items count="52">
        <i x="0"/>
        <i x="19"/>
        <i x="1"/>
        <i x="2"/>
        <i x="3"/>
        <i x="4"/>
        <i x="5"/>
        <i x="6"/>
        <i x="7"/>
        <i x="8" s="1"/>
        <i x="9"/>
        <i x="10"/>
        <i x="11"/>
        <i x="12"/>
        <i x="13"/>
        <i x="14"/>
        <i x="15"/>
        <i x="16"/>
        <i x="17"/>
        <i x="18"/>
        <i x="43" nd="1"/>
        <i x="23" nd="1"/>
        <i x="44" nd="1"/>
        <i x="24" nd="1"/>
        <i x="25" nd="1"/>
        <i x="26" nd="1"/>
        <i x="27" nd="1"/>
        <i x="45" nd="1"/>
        <i x="28" nd="1"/>
        <i x="40" nd="1"/>
        <i x="29" nd="1"/>
        <i x="30" nd="1"/>
        <i x="31" nd="1"/>
        <i x="32" nd="1"/>
        <i x="33" nd="1"/>
        <i x="46" nd="1"/>
        <i x="20" nd="1"/>
        <i x="34" nd="1"/>
        <i x="35" nd="1"/>
        <i x="47" nd="1"/>
        <i x="48" nd="1"/>
        <i x="21" nd="1"/>
        <i x="49" nd="1"/>
        <i x="22" nd="1"/>
        <i x="50" nd="1"/>
        <i x="36" nd="1"/>
        <i x="37" nd="1"/>
        <i x="41" nd="1"/>
        <i x="51" nd="1"/>
        <i x="38" nd="1"/>
        <i x="39" nd="1"/>
        <i x="42"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vision" xr10:uid="{00000000-0014-0000-FFFF-FFFF01000000}" cache="Slicer_Division" caption="Division" lockedPosition="1" rowHeight="234950"/>
  <slicer name="Subject" xr10:uid="{00000000-0014-0000-FFFF-FFFF02000000}" cache="Slicer_Subject" caption="Primary Subject" columnCount="3" lockedPosition="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S795" totalsRowShown="0">
  <autoFilter ref="A1:S795" xr:uid="{00000000-0009-0000-0100-000001000000}"/>
  <tableColumns count="19">
    <tableColumn id="1" xr3:uid="{00000000-0010-0000-0000-000001000000}" name="Division"/>
    <tableColumn id="2" xr3:uid="{00000000-0010-0000-0000-000002000000}" name="Department"/>
    <tableColumn id="3" xr3:uid="{00000000-0010-0000-0000-000003000000}" name="Subject"/>
    <tableColumn id="4" xr3:uid="{00000000-0010-0000-0000-000004000000}" name="Course"/>
    <tableColumn id="5" xr3:uid="{00000000-0010-0000-0000-000005000000}" name="Term"/>
    <tableColumn id="7" xr3:uid="{00000000-0010-0000-0000-000007000000}" name="FTEF"/>
    <tableColumn id="8" xr3:uid="{00000000-0010-0000-0000-000008000000}" name="FT Load"/>
    <tableColumn id="9" xr3:uid="{00000000-0010-0000-0000-000009000000}" name="XP Load"/>
    <tableColumn id="10" xr3:uid="{00000000-0010-0000-0000-00000A000000}" name="PT Load"/>
    <tableColumn id="11" xr3:uid="{00000000-0010-0000-0000-00000B000000}" name="Load_Cushion"/>
    <tableColumn id="13" xr3:uid="{00000000-0010-0000-0000-00000D000000}" name="FTES"/>
    <tableColumn id="14" xr3:uid="{00000000-0010-0000-0000-00000E000000}" name="FTES/FTEF"/>
    <tableColumn id="15" xr3:uid="{00000000-0010-0000-0000-00000F000000}" name="WSCH"/>
    <tableColumn id="16" xr3:uid="{00000000-0010-0000-0000-000010000000}" name="WSCH/FTEF"/>
    <tableColumn id="17" xr3:uid="{00000000-0010-0000-0000-000011000000}" name="Enrollment"/>
    <tableColumn id="18" xr3:uid="{00000000-0010-0000-0000-000012000000}" name="Capacity"/>
    <tableColumn id="19" xr3:uid="{00000000-0010-0000-0000-000013000000}" name="Fill Rate" dataDxfId="6"/>
    <tableColumn id="20" xr3:uid="{00000000-0010-0000-0000-000014000000}" name="Primary_Section_Count"/>
    <tableColumn id="21" xr3:uid="{00000000-0010-0000-0000-000015000000}" name="Wait List Activ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95"/>
  <sheetViews>
    <sheetView workbookViewId="0">
      <selection activeCell="K21" sqref="K21"/>
    </sheetView>
  </sheetViews>
  <sheetFormatPr defaultRowHeight="14.45"/>
  <cols>
    <col min="1" max="1" width="9.42578125" customWidth="1"/>
    <col min="2" max="2" width="13" customWidth="1"/>
    <col min="3" max="3" width="9.28515625" customWidth="1"/>
    <col min="7" max="7" width="9.28515625" customWidth="1"/>
    <col min="8" max="8" width="9.7109375" customWidth="1"/>
    <col min="9" max="9" width="9.5703125" customWidth="1"/>
    <col min="10" max="10" width="14.7109375" customWidth="1"/>
    <col min="12" max="12" width="11.42578125" customWidth="1"/>
    <col min="14" max="14" width="12.7109375" customWidth="1"/>
    <col min="15" max="15" width="12.140625" customWidth="1"/>
    <col min="16" max="16" width="10.140625" customWidth="1"/>
    <col min="17" max="17" width="9.28515625" customWidth="1"/>
    <col min="18" max="18" width="22.7109375" customWidth="1"/>
    <col min="19" max="19" width="15.7109375" customWidth="1"/>
  </cols>
  <sheetData>
    <row r="1" spans="1:19">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row>
    <row r="2" spans="1:19">
      <c r="A2" t="s">
        <v>19</v>
      </c>
      <c r="B2" t="s">
        <v>20</v>
      </c>
      <c r="C2" t="s">
        <v>21</v>
      </c>
      <c r="D2" t="s">
        <v>22</v>
      </c>
      <c r="E2" t="s">
        <v>23</v>
      </c>
      <c r="F2">
        <v>0.2</v>
      </c>
      <c r="G2">
        <v>0</v>
      </c>
      <c r="H2">
        <v>0</v>
      </c>
      <c r="I2">
        <v>0.2</v>
      </c>
      <c r="J2">
        <v>0.2</v>
      </c>
      <c r="K2">
        <v>1.5542849999999999</v>
      </c>
      <c r="L2">
        <v>7.77</v>
      </c>
      <c r="M2">
        <v>46.63</v>
      </c>
      <c r="N2">
        <v>233.14</v>
      </c>
      <c r="O2">
        <v>15</v>
      </c>
      <c r="P2">
        <v>50</v>
      </c>
      <c r="Q2" s="1">
        <v>0.3</v>
      </c>
      <c r="R2">
        <v>1</v>
      </c>
      <c r="S2">
        <v>0</v>
      </c>
    </row>
    <row r="3" spans="1:19">
      <c r="A3" t="s">
        <v>19</v>
      </c>
      <c r="B3" t="s">
        <v>24</v>
      </c>
      <c r="C3" t="s">
        <v>25</v>
      </c>
      <c r="D3" t="s">
        <v>26</v>
      </c>
      <c r="E3" t="s">
        <v>23</v>
      </c>
      <c r="F3">
        <v>1.99979999999999</v>
      </c>
      <c r="G3">
        <v>0.33329999999999999</v>
      </c>
      <c r="H3">
        <v>0</v>
      </c>
      <c r="I3">
        <v>1.6664999999999901</v>
      </c>
      <c r="J3">
        <v>1.6664999999999901</v>
      </c>
      <c r="K3">
        <v>29.228550200000001</v>
      </c>
      <c r="L3">
        <v>14.62</v>
      </c>
      <c r="M3">
        <v>876.86</v>
      </c>
      <c r="N3">
        <v>438.47</v>
      </c>
      <c r="O3">
        <v>176</v>
      </c>
      <c r="P3">
        <v>186</v>
      </c>
      <c r="Q3" s="1">
        <v>0.94620000000000004</v>
      </c>
      <c r="R3">
        <v>6</v>
      </c>
      <c r="S3">
        <v>3</v>
      </c>
    </row>
    <row r="4" spans="1:19">
      <c r="A4" t="s">
        <v>19</v>
      </c>
      <c r="B4" t="s">
        <v>24</v>
      </c>
      <c r="C4" t="s">
        <v>25</v>
      </c>
      <c r="D4" t="s">
        <v>27</v>
      </c>
      <c r="E4" t="s">
        <v>23</v>
      </c>
      <c r="F4">
        <v>1.3331999999999999</v>
      </c>
      <c r="G4">
        <v>0</v>
      </c>
      <c r="H4">
        <v>0</v>
      </c>
      <c r="I4">
        <v>1.3331999999999999</v>
      </c>
      <c r="J4">
        <v>1.3331999999999999</v>
      </c>
      <c r="K4">
        <v>18.333326</v>
      </c>
      <c r="L4">
        <v>13.75</v>
      </c>
      <c r="M4">
        <v>550</v>
      </c>
      <c r="N4">
        <v>412.54</v>
      </c>
      <c r="O4">
        <v>110</v>
      </c>
      <c r="P4">
        <v>120</v>
      </c>
      <c r="Q4" s="1">
        <v>0.91669999999999996</v>
      </c>
      <c r="R4">
        <v>4</v>
      </c>
      <c r="S4">
        <v>3</v>
      </c>
    </row>
    <row r="5" spans="1:19">
      <c r="A5" t="s">
        <v>19</v>
      </c>
      <c r="B5" t="s">
        <v>24</v>
      </c>
      <c r="C5" t="s">
        <v>25</v>
      </c>
      <c r="D5" t="s">
        <v>28</v>
      </c>
      <c r="E5" t="s">
        <v>23</v>
      </c>
      <c r="F5">
        <v>1.3331999999999999</v>
      </c>
      <c r="G5">
        <v>0.33329999999999999</v>
      </c>
      <c r="H5">
        <v>0.33329999999999999</v>
      </c>
      <c r="I5">
        <v>0.66659999999999997</v>
      </c>
      <c r="J5">
        <v>0.66659999999999997</v>
      </c>
      <c r="K5">
        <v>14.333327600000001</v>
      </c>
      <c r="L5">
        <v>10.75</v>
      </c>
      <c r="M5">
        <v>430</v>
      </c>
      <c r="N5">
        <v>322.52999999999997</v>
      </c>
      <c r="O5">
        <v>86</v>
      </c>
      <c r="P5">
        <v>120</v>
      </c>
      <c r="Q5" s="1">
        <v>0.7167</v>
      </c>
      <c r="R5">
        <v>4</v>
      </c>
      <c r="S5">
        <v>1</v>
      </c>
    </row>
    <row r="6" spans="1:19">
      <c r="A6" t="s">
        <v>19</v>
      </c>
      <c r="B6" t="s">
        <v>24</v>
      </c>
      <c r="C6" t="s">
        <v>25</v>
      </c>
      <c r="D6" t="s">
        <v>29</v>
      </c>
      <c r="E6" t="s">
        <v>23</v>
      </c>
      <c r="F6">
        <v>0.33329999999999999</v>
      </c>
      <c r="G6">
        <v>0</v>
      </c>
      <c r="H6">
        <v>0</v>
      </c>
      <c r="I6">
        <v>0.33329999999999999</v>
      </c>
      <c r="J6">
        <v>0.33329999999999999</v>
      </c>
      <c r="K6">
        <v>4.9999979999999997</v>
      </c>
      <c r="L6">
        <v>15</v>
      </c>
      <c r="M6">
        <v>150</v>
      </c>
      <c r="N6">
        <v>450.04</v>
      </c>
      <c r="O6">
        <v>30</v>
      </c>
      <c r="P6">
        <v>30</v>
      </c>
      <c r="Q6" s="1">
        <v>1</v>
      </c>
      <c r="R6">
        <v>1</v>
      </c>
      <c r="S6">
        <v>4</v>
      </c>
    </row>
    <row r="7" spans="1:19">
      <c r="A7" t="s">
        <v>19</v>
      </c>
      <c r="B7" t="s">
        <v>24</v>
      </c>
      <c r="C7" t="s">
        <v>25</v>
      </c>
      <c r="D7" t="s">
        <v>30</v>
      </c>
      <c r="E7" t="s">
        <v>23</v>
      </c>
      <c r="F7">
        <v>0.8</v>
      </c>
      <c r="G7">
        <v>0.4</v>
      </c>
      <c r="H7">
        <v>0</v>
      </c>
      <c r="I7">
        <v>0.4</v>
      </c>
      <c r="J7">
        <v>0.4</v>
      </c>
      <c r="K7">
        <v>16.600000000000001</v>
      </c>
      <c r="L7">
        <v>20.75</v>
      </c>
      <c r="M7">
        <v>498</v>
      </c>
      <c r="N7">
        <v>622.5</v>
      </c>
      <c r="O7">
        <v>166</v>
      </c>
      <c r="P7">
        <v>180</v>
      </c>
      <c r="Q7" s="1">
        <v>0.92220000000000002</v>
      </c>
      <c r="R7">
        <v>4</v>
      </c>
      <c r="S7">
        <v>1</v>
      </c>
    </row>
    <row r="8" spans="1:19">
      <c r="A8" t="s">
        <v>19</v>
      </c>
      <c r="B8" t="s">
        <v>24</v>
      </c>
      <c r="C8" t="s">
        <v>25</v>
      </c>
      <c r="D8" t="s">
        <v>31</v>
      </c>
      <c r="E8" t="s">
        <v>23</v>
      </c>
      <c r="F8">
        <v>0.4</v>
      </c>
      <c r="G8">
        <v>0</v>
      </c>
      <c r="H8">
        <v>0</v>
      </c>
      <c r="I8">
        <v>0.4</v>
      </c>
      <c r="J8">
        <v>0.4</v>
      </c>
      <c r="K8">
        <v>7.1</v>
      </c>
      <c r="L8">
        <v>17.75</v>
      </c>
      <c r="M8">
        <v>213</v>
      </c>
      <c r="N8">
        <v>532.5</v>
      </c>
      <c r="O8">
        <v>71</v>
      </c>
      <c r="P8">
        <v>100</v>
      </c>
      <c r="Q8" s="1">
        <v>0.71</v>
      </c>
      <c r="R8">
        <v>2</v>
      </c>
      <c r="S8">
        <v>0</v>
      </c>
    </row>
    <row r="9" spans="1:19">
      <c r="A9" t="s">
        <v>19</v>
      </c>
      <c r="B9" t="s">
        <v>24</v>
      </c>
      <c r="C9" t="s">
        <v>25</v>
      </c>
      <c r="D9" t="s">
        <v>32</v>
      </c>
      <c r="E9" t="s">
        <v>23</v>
      </c>
      <c r="F9">
        <v>0.33329999999999999</v>
      </c>
      <c r="G9">
        <v>0.33329999999999999</v>
      </c>
      <c r="H9">
        <v>0</v>
      </c>
      <c r="I9">
        <v>0</v>
      </c>
      <c r="J9">
        <v>0</v>
      </c>
      <c r="K9">
        <v>5.1666645999999998</v>
      </c>
      <c r="L9">
        <v>15.5</v>
      </c>
      <c r="M9">
        <v>155</v>
      </c>
      <c r="N9">
        <v>465.05</v>
      </c>
      <c r="O9">
        <v>31</v>
      </c>
      <c r="P9">
        <v>30</v>
      </c>
      <c r="Q9" s="1">
        <v>1.0333000000000001</v>
      </c>
      <c r="R9">
        <v>1</v>
      </c>
      <c r="S9">
        <v>1</v>
      </c>
    </row>
    <row r="10" spans="1:19">
      <c r="A10" t="s">
        <v>19</v>
      </c>
      <c r="B10" t="s">
        <v>24</v>
      </c>
      <c r="C10" t="s">
        <v>25</v>
      </c>
      <c r="D10" t="s">
        <v>33</v>
      </c>
      <c r="E10" t="s">
        <v>23</v>
      </c>
      <c r="F10">
        <v>0.33329999999999999</v>
      </c>
      <c r="G10">
        <v>0</v>
      </c>
      <c r="H10">
        <v>0</v>
      </c>
      <c r="I10">
        <v>0.33329999999999999</v>
      </c>
      <c r="J10">
        <v>0.33329999999999999</v>
      </c>
      <c r="K10">
        <v>3.8333317999999998</v>
      </c>
      <c r="L10">
        <v>11.5</v>
      </c>
      <c r="M10">
        <v>115</v>
      </c>
      <c r="N10">
        <v>345.03</v>
      </c>
      <c r="O10">
        <v>23</v>
      </c>
      <c r="P10">
        <v>25</v>
      </c>
      <c r="Q10" s="1">
        <v>0.92</v>
      </c>
      <c r="R10">
        <v>1</v>
      </c>
      <c r="S10">
        <v>0</v>
      </c>
    </row>
    <row r="11" spans="1:19">
      <c r="A11" t="s">
        <v>19</v>
      </c>
      <c r="B11" t="s">
        <v>24</v>
      </c>
      <c r="C11" t="s">
        <v>25</v>
      </c>
      <c r="D11" t="s">
        <v>34</v>
      </c>
      <c r="E11" t="s">
        <v>23</v>
      </c>
      <c r="F11">
        <v>0.2</v>
      </c>
      <c r="G11">
        <v>0</v>
      </c>
      <c r="H11">
        <v>0</v>
      </c>
      <c r="I11">
        <v>0.2</v>
      </c>
      <c r="J11">
        <v>0.2</v>
      </c>
      <c r="K11">
        <v>2.5</v>
      </c>
      <c r="L11">
        <v>12.5</v>
      </c>
      <c r="M11">
        <v>75</v>
      </c>
      <c r="N11">
        <v>375</v>
      </c>
      <c r="O11">
        <v>25</v>
      </c>
      <c r="P11">
        <v>20</v>
      </c>
      <c r="Q11" s="1">
        <v>1.25</v>
      </c>
      <c r="R11">
        <v>1</v>
      </c>
      <c r="S11">
        <v>3</v>
      </c>
    </row>
    <row r="12" spans="1:19">
      <c r="A12" t="s">
        <v>19</v>
      </c>
      <c r="B12" t="s">
        <v>24</v>
      </c>
      <c r="C12" t="s">
        <v>25</v>
      </c>
      <c r="D12" t="s">
        <v>35</v>
      </c>
      <c r="E12" t="s">
        <v>23</v>
      </c>
      <c r="F12">
        <v>0.4</v>
      </c>
      <c r="G12">
        <v>0</v>
      </c>
      <c r="H12">
        <v>0</v>
      </c>
      <c r="I12">
        <v>0.4</v>
      </c>
      <c r="J12">
        <v>0.4</v>
      </c>
      <c r="K12">
        <v>3.1548567999999899</v>
      </c>
      <c r="L12">
        <v>7.89</v>
      </c>
      <c r="M12">
        <v>94.65</v>
      </c>
      <c r="N12">
        <v>236.61</v>
      </c>
      <c r="O12">
        <v>31</v>
      </c>
      <c r="P12">
        <v>40</v>
      </c>
      <c r="Q12" s="1">
        <v>0.77500000000000002</v>
      </c>
      <c r="R12">
        <v>2</v>
      </c>
      <c r="S12">
        <v>1</v>
      </c>
    </row>
    <row r="13" spans="1:19">
      <c r="A13" t="s">
        <v>19</v>
      </c>
      <c r="B13" t="s">
        <v>24</v>
      </c>
      <c r="C13" t="s">
        <v>25</v>
      </c>
      <c r="D13" t="s">
        <v>36</v>
      </c>
      <c r="E13" t="s">
        <v>23</v>
      </c>
      <c r="F13">
        <v>0.4</v>
      </c>
      <c r="G13">
        <v>0</v>
      </c>
      <c r="H13">
        <v>0</v>
      </c>
      <c r="I13">
        <v>0.4</v>
      </c>
      <c r="J13">
        <v>0.4</v>
      </c>
      <c r="K13">
        <v>3.9</v>
      </c>
      <c r="L13">
        <v>9.75</v>
      </c>
      <c r="M13">
        <v>117</v>
      </c>
      <c r="N13">
        <v>292.5</v>
      </c>
      <c r="O13">
        <v>39</v>
      </c>
      <c r="P13">
        <v>40</v>
      </c>
      <c r="Q13" s="1">
        <v>0.97499999999999998</v>
      </c>
      <c r="R13">
        <v>2</v>
      </c>
      <c r="S13">
        <v>0</v>
      </c>
    </row>
    <row r="14" spans="1:19">
      <c r="A14" t="s">
        <v>19</v>
      </c>
      <c r="B14" t="s">
        <v>24</v>
      </c>
      <c r="C14" t="s">
        <v>25</v>
      </c>
      <c r="D14" t="s">
        <v>37</v>
      </c>
      <c r="E14" t="s">
        <v>23</v>
      </c>
      <c r="F14">
        <v>0.2</v>
      </c>
      <c r="G14">
        <v>0.2</v>
      </c>
      <c r="H14">
        <v>0</v>
      </c>
      <c r="I14">
        <v>0</v>
      </c>
      <c r="J14">
        <v>0</v>
      </c>
      <c r="K14">
        <v>2.8</v>
      </c>
      <c r="L14">
        <v>14</v>
      </c>
      <c r="M14">
        <v>84</v>
      </c>
      <c r="N14">
        <v>420</v>
      </c>
      <c r="O14">
        <v>28</v>
      </c>
      <c r="P14">
        <v>20</v>
      </c>
      <c r="Q14" s="1">
        <v>1.4</v>
      </c>
      <c r="R14">
        <v>1</v>
      </c>
      <c r="S14">
        <v>2</v>
      </c>
    </row>
    <row r="15" spans="1:19">
      <c r="A15" t="s">
        <v>19</v>
      </c>
      <c r="B15" t="s">
        <v>38</v>
      </c>
      <c r="C15" t="s">
        <v>39</v>
      </c>
      <c r="D15" t="s">
        <v>40</v>
      </c>
      <c r="E15" t="s">
        <v>23</v>
      </c>
      <c r="F15">
        <v>1.2</v>
      </c>
      <c r="G15">
        <v>0</v>
      </c>
      <c r="H15">
        <v>0</v>
      </c>
      <c r="I15">
        <v>1.2</v>
      </c>
      <c r="J15">
        <v>1.2</v>
      </c>
      <c r="K15">
        <v>30.5</v>
      </c>
      <c r="L15">
        <v>25.42</v>
      </c>
      <c r="M15">
        <v>915</v>
      </c>
      <c r="N15">
        <v>762.5</v>
      </c>
      <c r="O15">
        <v>305</v>
      </c>
      <c r="P15">
        <v>327</v>
      </c>
      <c r="Q15" s="1">
        <v>0.93269999999999997</v>
      </c>
      <c r="R15">
        <v>6</v>
      </c>
      <c r="S15">
        <v>14</v>
      </c>
    </row>
    <row r="16" spans="1:19">
      <c r="A16" t="s">
        <v>19</v>
      </c>
      <c r="B16" t="s">
        <v>38</v>
      </c>
      <c r="C16" t="s">
        <v>39</v>
      </c>
      <c r="D16" t="s">
        <v>41</v>
      </c>
      <c r="E16" t="s">
        <v>23</v>
      </c>
      <c r="F16">
        <v>1.1057999999999999</v>
      </c>
      <c r="G16">
        <v>0.36859999999999998</v>
      </c>
      <c r="H16">
        <v>0</v>
      </c>
      <c r="I16">
        <v>0.73719999999999997</v>
      </c>
      <c r="J16">
        <v>0.73719999999999997</v>
      </c>
      <c r="K16">
        <v>15.771424999999899</v>
      </c>
      <c r="L16">
        <v>14.26</v>
      </c>
      <c r="M16">
        <v>473.14</v>
      </c>
      <c r="N16">
        <v>427.87</v>
      </c>
      <c r="O16">
        <v>73</v>
      </c>
      <c r="P16">
        <v>75</v>
      </c>
      <c r="Q16" s="1">
        <v>0.97330000000000005</v>
      </c>
      <c r="R16">
        <v>3</v>
      </c>
      <c r="S16">
        <v>4</v>
      </c>
    </row>
    <row r="17" spans="1:19">
      <c r="A17" t="s">
        <v>19</v>
      </c>
      <c r="B17" t="s">
        <v>38</v>
      </c>
      <c r="C17" t="s">
        <v>39</v>
      </c>
      <c r="D17" t="s">
        <v>42</v>
      </c>
      <c r="E17" t="s">
        <v>23</v>
      </c>
      <c r="F17">
        <v>0.36859999999999998</v>
      </c>
      <c r="G17">
        <v>0</v>
      </c>
      <c r="H17">
        <v>0</v>
      </c>
      <c r="I17">
        <v>0.36859999999999998</v>
      </c>
      <c r="J17">
        <v>0.36859999999999998</v>
      </c>
      <c r="K17">
        <v>3.3514274999999998</v>
      </c>
      <c r="L17">
        <v>13.94</v>
      </c>
      <c r="M17">
        <v>154.16999999999999</v>
      </c>
      <c r="N17">
        <v>418.25</v>
      </c>
      <c r="O17">
        <v>23</v>
      </c>
      <c r="P17">
        <v>25</v>
      </c>
      <c r="Q17" s="1">
        <v>0.92</v>
      </c>
      <c r="R17">
        <v>1</v>
      </c>
      <c r="S17">
        <v>0</v>
      </c>
    </row>
    <row r="18" spans="1:19">
      <c r="A18" t="s">
        <v>19</v>
      </c>
      <c r="B18" t="s">
        <v>38</v>
      </c>
      <c r="C18" t="s">
        <v>39</v>
      </c>
      <c r="D18" t="s">
        <v>43</v>
      </c>
      <c r="E18" t="s">
        <v>23</v>
      </c>
      <c r="F18">
        <v>0.73719999999999997</v>
      </c>
      <c r="G18">
        <v>0</v>
      </c>
      <c r="H18">
        <v>0</v>
      </c>
      <c r="I18">
        <v>0.73719999999999997</v>
      </c>
      <c r="J18">
        <v>0.73719999999999997</v>
      </c>
      <c r="K18">
        <v>9.3622839999999901</v>
      </c>
      <c r="L18">
        <v>12.7</v>
      </c>
      <c r="M18">
        <v>280.87</v>
      </c>
      <c r="N18">
        <v>380.99</v>
      </c>
      <c r="O18">
        <v>44</v>
      </c>
      <c r="P18">
        <v>50</v>
      </c>
      <c r="Q18" s="1">
        <v>0.88</v>
      </c>
      <c r="R18">
        <v>2</v>
      </c>
      <c r="S18">
        <v>2</v>
      </c>
    </row>
    <row r="19" spans="1:19">
      <c r="A19" t="s">
        <v>19</v>
      </c>
      <c r="B19" t="s">
        <v>38</v>
      </c>
      <c r="C19" t="s">
        <v>39</v>
      </c>
      <c r="D19" t="s">
        <v>44</v>
      </c>
      <c r="E19" t="s">
        <v>23</v>
      </c>
      <c r="F19">
        <v>0.36859999999999998</v>
      </c>
      <c r="G19">
        <v>0</v>
      </c>
      <c r="H19">
        <v>0</v>
      </c>
      <c r="I19">
        <v>0.36859999999999998</v>
      </c>
      <c r="J19">
        <v>0.36859999999999998</v>
      </c>
      <c r="K19">
        <v>2.4577135000000001</v>
      </c>
      <c r="L19">
        <v>6.67</v>
      </c>
      <c r="M19">
        <v>73.73</v>
      </c>
      <c r="N19">
        <v>200.03</v>
      </c>
      <c r="O19">
        <v>11</v>
      </c>
      <c r="P19">
        <v>25</v>
      </c>
      <c r="Q19" s="1">
        <v>0.44</v>
      </c>
      <c r="R19">
        <v>1</v>
      </c>
      <c r="S19">
        <v>0</v>
      </c>
    </row>
    <row r="20" spans="1:19">
      <c r="A20" t="s">
        <v>19</v>
      </c>
      <c r="B20" t="s">
        <v>38</v>
      </c>
      <c r="C20" t="s">
        <v>39</v>
      </c>
      <c r="D20" t="s">
        <v>45</v>
      </c>
      <c r="E20" t="s">
        <v>23</v>
      </c>
      <c r="F20">
        <v>0.36859999999999998</v>
      </c>
      <c r="G20">
        <v>0</v>
      </c>
      <c r="H20">
        <v>0</v>
      </c>
      <c r="I20">
        <v>0.36859999999999998</v>
      </c>
      <c r="J20">
        <v>0.36859999999999998</v>
      </c>
      <c r="K20">
        <v>2.9045705000000002</v>
      </c>
      <c r="L20">
        <v>9.09</v>
      </c>
      <c r="M20">
        <v>100.54</v>
      </c>
      <c r="N20">
        <v>272.77</v>
      </c>
      <c r="O20">
        <v>15</v>
      </c>
      <c r="P20">
        <v>25</v>
      </c>
      <c r="Q20" s="1">
        <v>0.6</v>
      </c>
      <c r="R20">
        <v>1</v>
      </c>
      <c r="S20">
        <v>0</v>
      </c>
    </row>
    <row r="21" spans="1:19">
      <c r="A21" t="s">
        <v>19</v>
      </c>
      <c r="B21" t="s">
        <v>38</v>
      </c>
      <c r="C21" t="s">
        <v>39</v>
      </c>
      <c r="D21" t="s">
        <v>46</v>
      </c>
      <c r="E21" t="s">
        <v>23</v>
      </c>
      <c r="F21">
        <v>0.2</v>
      </c>
      <c r="G21">
        <v>0</v>
      </c>
      <c r="H21">
        <v>0</v>
      </c>
      <c r="I21">
        <v>0.2</v>
      </c>
      <c r="J21">
        <v>0.2</v>
      </c>
      <c r="K21">
        <v>5</v>
      </c>
      <c r="L21">
        <v>25</v>
      </c>
      <c r="M21">
        <v>150</v>
      </c>
      <c r="N21">
        <v>750</v>
      </c>
      <c r="O21">
        <v>50</v>
      </c>
      <c r="P21">
        <v>50</v>
      </c>
      <c r="Q21" s="1">
        <v>1</v>
      </c>
      <c r="R21">
        <v>1</v>
      </c>
      <c r="S21">
        <v>0</v>
      </c>
    </row>
    <row r="22" spans="1:19">
      <c r="A22" t="s">
        <v>19</v>
      </c>
      <c r="B22" t="s">
        <v>38</v>
      </c>
      <c r="C22" t="s">
        <v>39</v>
      </c>
      <c r="D22" t="s">
        <v>47</v>
      </c>
      <c r="E22" t="s">
        <v>23</v>
      </c>
      <c r="F22">
        <v>0.2</v>
      </c>
      <c r="G22">
        <v>0</v>
      </c>
      <c r="H22">
        <v>0</v>
      </c>
      <c r="I22">
        <v>0.2</v>
      </c>
      <c r="J22">
        <v>0.2</v>
      </c>
      <c r="K22">
        <v>4.8</v>
      </c>
      <c r="L22">
        <v>24</v>
      </c>
      <c r="M22">
        <v>144</v>
      </c>
      <c r="N22">
        <v>720</v>
      </c>
      <c r="O22">
        <v>48</v>
      </c>
      <c r="P22">
        <v>50</v>
      </c>
      <c r="Q22" s="1">
        <v>0.96</v>
      </c>
      <c r="R22">
        <v>1</v>
      </c>
      <c r="S22">
        <v>0</v>
      </c>
    </row>
    <row r="23" spans="1:19">
      <c r="A23" t="s">
        <v>19</v>
      </c>
      <c r="B23" t="s">
        <v>38</v>
      </c>
      <c r="C23" t="s">
        <v>39</v>
      </c>
      <c r="D23" t="s">
        <v>48</v>
      </c>
      <c r="E23" t="s">
        <v>23</v>
      </c>
      <c r="F23">
        <v>0.2</v>
      </c>
      <c r="G23">
        <v>0</v>
      </c>
      <c r="H23">
        <v>0</v>
      </c>
      <c r="I23">
        <v>0.2</v>
      </c>
      <c r="J23">
        <v>0.2</v>
      </c>
      <c r="K23">
        <v>1.8</v>
      </c>
      <c r="L23">
        <v>9</v>
      </c>
      <c r="M23">
        <v>54</v>
      </c>
      <c r="N23">
        <v>270</v>
      </c>
      <c r="O23">
        <v>18</v>
      </c>
      <c r="P23">
        <v>50</v>
      </c>
      <c r="Q23" s="1">
        <v>0.36</v>
      </c>
      <c r="R23">
        <v>1</v>
      </c>
      <c r="S23">
        <v>0</v>
      </c>
    </row>
    <row r="24" spans="1:19">
      <c r="A24" t="s">
        <v>19</v>
      </c>
      <c r="B24" t="s">
        <v>38</v>
      </c>
      <c r="C24" t="s">
        <v>39</v>
      </c>
      <c r="D24" t="s">
        <v>49</v>
      </c>
      <c r="E24" t="s">
        <v>23</v>
      </c>
      <c r="F24">
        <v>0.36859999999999998</v>
      </c>
      <c r="G24">
        <v>0.36859999999999998</v>
      </c>
      <c r="H24">
        <v>0</v>
      </c>
      <c r="I24">
        <v>0</v>
      </c>
      <c r="J24">
        <v>0</v>
      </c>
      <c r="K24">
        <v>4.2451414999999999</v>
      </c>
      <c r="L24">
        <v>13.34</v>
      </c>
      <c r="M24">
        <v>147.46</v>
      </c>
      <c r="N24">
        <v>400.06</v>
      </c>
      <c r="O24">
        <v>22</v>
      </c>
      <c r="P24">
        <v>25</v>
      </c>
      <c r="Q24" s="1">
        <v>0.88</v>
      </c>
      <c r="R24">
        <v>1</v>
      </c>
      <c r="S24">
        <v>0</v>
      </c>
    </row>
    <row r="25" spans="1:19">
      <c r="A25" t="s">
        <v>19</v>
      </c>
      <c r="B25" t="s">
        <v>50</v>
      </c>
      <c r="C25" t="s">
        <v>51</v>
      </c>
      <c r="D25" t="s">
        <v>52</v>
      </c>
      <c r="E25" t="s">
        <v>23</v>
      </c>
      <c r="F25">
        <v>1.3334999999999999</v>
      </c>
      <c r="G25">
        <v>0</v>
      </c>
      <c r="H25">
        <v>0</v>
      </c>
      <c r="I25">
        <v>1.3334999999999999</v>
      </c>
      <c r="J25">
        <v>1.3334999999999999</v>
      </c>
      <c r="K25">
        <v>19.657108300000001</v>
      </c>
      <c r="L25">
        <v>14.74</v>
      </c>
      <c r="M25">
        <v>589.71</v>
      </c>
      <c r="N25">
        <v>442.23</v>
      </c>
      <c r="O25">
        <v>150</v>
      </c>
      <c r="P25">
        <v>150</v>
      </c>
      <c r="Q25" s="1">
        <v>1</v>
      </c>
      <c r="R25">
        <v>5</v>
      </c>
      <c r="S25">
        <v>2</v>
      </c>
    </row>
    <row r="26" spans="1:19">
      <c r="A26" t="s">
        <v>19</v>
      </c>
      <c r="B26" t="s">
        <v>50</v>
      </c>
      <c r="C26" t="s">
        <v>51</v>
      </c>
      <c r="D26" t="s">
        <v>53</v>
      </c>
      <c r="E26" t="s">
        <v>23</v>
      </c>
      <c r="F26">
        <v>0.26669999999999999</v>
      </c>
      <c r="G26">
        <v>0</v>
      </c>
      <c r="H26">
        <v>0</v>
      </c>
      <c r="I26">
        <v>0.26669999999999999</v>
      </c>
      <c r="J26">
        <v>0.26669999999999999</v>
      </c>
      <c r="K26">
        <v>2.7999993000000001</v>
      </c>
      <c r="L26">
        <v>10.5</v>
      </c>
      <c r="M26">
        <v>84</v>
      </c>
      <c r="N26">
        <v>314.95999999999998</v>
      </c>
      <c r="O26">
        <v>21</v>
      </c>
      <c r="P26">
        <v>30</v>
      </c>
      <c r="Q26" s="1">
        <v>0.7</v>
      </c>
      <c r="R26">
        <v>1</v>
      </c>
      <c r="S26">
        <v>0</v>
      </c>
    </row>
    <row r="27" spans="1:19">
      <c r="A27" t="s">
        <v>19</v>
      </c>
      <c r="B27" t="s">
        <v>54</v>
      </c>
      <c r="C27" t="s">
        <v>55</v>
      </c>
      <c r="D27" t="s">
        <v>56</v>
      </c>
      <c r="E27" t="s">
        <v>23</v>
      </c>
      <c r="F27">
        <v>0.2</v>
      </c>
      <c r="G27">
        <v>0</v>
      </c>
      <c r="H27">
        <v>0</v>
      </c>
      <c r="I27">
        <v>0.2</v>
      </c>
      <c r="J27">
        <v>0.2</v>
      </c>
      <c r="K27">
        <v>2.9</v>
      </c>
      <c r="L27">
        <v>14.5</v>
      </c>
      <c r="M27">
        <v>87</v>
      </c>
      <c r="N27">
        <v>435</v>
      </c>
      <c r="O27">
        <v>29</v>
      </c>
      <c r="P27">
        <v>30</v>
      </c>
      <c r="Q27" s="1">
        <v>0.9667</v>
      </c>
      <c r="R27">
        <v>1</v>
      </c>
      <c r="S27">
        <v>4</v>
      </c>
    </row>
    <row r="28" spans="1:19">
      <c r="A28" t="s">
        <v>19</v>
      </c>
      <c r="B28" t="s">
        <v>54</v>
      </c>
      <c r="C28" t="s">
        <v>55</v>
      </c>
      <c r="D28" t="s">
        <v>57</v>
      </c>
      <c r="E28" t="s">
        <v>23</v>
      </c>
      <c r="F28">
        <v>2.19999999999999</v>
      </c>
      <c r="G28">
        <v>0.4</v>
      </c>
      <c r="H28">
        <v>0.2</v>
      </c>
      <c r="I28">
        <v>1.5999999999999901</v>
      </c>
      <c r="J28">
        <v>1.5999999999999901</v>
      </c>
      <c r="K28">
        <v>33.798089999999902</v>
      </c>
      <c r="L28">
        <v>15.36</v>
      </c>
      <c r="M28">
        <v>1013.94</v>
      </c>
      <c r="N28">
        <v>460.88</v>
      </c>
      <c r="O28">
        <v>334</v>
      </c>
      <c r="P28">
        <v>360</v>
      </c>
      <c r="Q28" s="1">
        <v>0.92779999999999996</v>
      </c>
      <c r="R28">
        <v>12</v>
      </c>
      <c r="S28">
        <v>20</v>
      </c>
    </row>
    <row r="29" spans="1:19">
      <c r="A29" t="s">
        <v>19</v>
      </c>
      <c r="B29" t="s">
        <v>54</v>
      </c>
      <c r="C29" t="s">
        <v>55</v>
      </c>
      <c r="D29" t="s">
        <v>58</v>
      </c>
      <c r="E29" t="s">
        <v>23</v>
      </c>
      <c r="F29">
        <v>1.4</v>
      </c>
      <c r="G29">
        <v>1</v>
      </c>
      <c r="H29">
        <v>0</v>
      </c>
      <c r="I29">
        <v>0.4</v>
      </c>
      <c r="J29">
        <v>0.4</v>
      </c>
      <c r="K29">
        <v>18.169317599999999</v>
      </c>
      <c r="L29">
        <v>12.98</v>
      </c>
      <c r="M29">
        <v>545.08000000000004</v>
      </c>
      <c r="N29">
        <v>389.34</v>
      </c>
      <c r="O29">
        <v>176</v>
      </c>
      <c r="P29">
        <v>210</v>
      </c>
      <c r="Q29" s="1">
        <v>0.83809999999999996</v>
      </c>
      <c r="R29">
        <v>7</v>
      </c>
      <c r="S29">
        <v>0</v>
      </c>
    </row>
    <row r="30" spans="1:19">
      <c r="A30" t="s">
        <v>19</v>
      </c>
      <c r="B30" t="s">
        <v>54</v>
      </c>
      <c r="C30" t="s">
        <v>55</v>
      </c>
      <c r="D30" t="s">
        <v>59</v>
      </c>
      <c r="E30" t="s">
        <v>23</v>
      </c>
      <c r="F30">
        <v>0.2</v>
      </c>
      <c r="G30">
        <v>0.2</v>
      </c>
      <c r="H30">
        <v>0</v>
      </c>
      <c r="I30">
        <v>0</v>
      </c>
      <c r="J30">
        <v>0</v>
      </c>
      <c r="K30">
        <v>1.7615229999999999</v>
      </c>
      <c r="L30">
        <v>8.81</v>
      </c>
      <c r="M30">
        <v>52.85</v>
      </c>
      <c r="N30">
        <v>264.23</v>
      </c>
      <c r="O30">
        <v>17</v>
      </c>
      <c r="P30">
        <v>30</v>
      </c>
      <c r="Q30" s="1">
        <v>0.56669999999999998</v>
      </c>
      <c r="R30">
        <v>1</v>
      </c>
      <c r="S30">
        <v>0</v>
      </c>
    </row>
    <row r="31" spans="1:19">
      <c r="A31" t="s">
        <v>19</v>
      </c>
      <c r="B31" t="s">
        <v>60</v>
      </c>
      <c r="C31" t="s">
        <v>61</v>
      </c>
      <c r="D31" t="s">
        <v>62</v>
      </c>
      <c r="E31" t="s">
        <v>23</v>
      </c>
      <c r="F31">
        <v>0.73369999999999902</v>
      </c>
      <c r="G31">
        <v>0.26679999999999998</v>
      </c>
      <c r="H31">
        <v>6.6699999999999995E-2</v>
      </c>
      <c r="I31">
        <v>0.400199999999999</v>
      </c>
      <c r="J31">
        <v>0.400199999999999</v>
      </c>
      <c r="K31">
        <v>11.780937399999999</v>
      </c>
      <c r="L31">
        <v>16.059999999999999</v>
      </c>
      <c r="M31">
        <v>353.43</v>
      </c>
      <c r="N31">
        <v>481.71</v>
      </c>
      <c r="O31">
        <v>358</v>
      </c>
      <c r="P31">
        <v>385</v>
      </c>
      <c r="Q31" s="1">
        <v>0.92989999999999995</v>
      </c>
      <c r="R31">
        <v>11</v>
      </c>
      <c r="S31">
        <v>0</v>
      </c>
    </row>
    <row r="32" spans="1:19">
      <c r="A32" t="s">
        <v>19</v>
      </c>
      <c r="B32" t="s">
        <v>60</v>
      </c>
      <c r="C32" t="s">
        <v>61</v>
      </c>
      <c r="D32" t="s">
        <v>63</v>
      </c>
      <c r="E32" t="s">
        <v>23</v>
      </c>
      <c r="F32">
        <v>7.4999999999999902</v>
      </c>
      <c r="G32">
        <v>2.9999999999999898</v>
      </c>
      <c r="H32">
        <v>0.3</v>
      </c>
      <c r="I32">
        <v>4.1999999999999904</v>
      </c>
      <c r="J32">
        <v>4.1999999999999904</v>
      </c>
      <c r="K32">
        <v>112.7849179553</v>
      </c>
      <c r="L32">
        <v>15.04</v>
      </c>
      <c r="M32">
        <v>3383.55</v>
      </c>
      <c r="N32">
        <v>451.14</v>
      </c>
      <c r="O32">
        <v>833</v>
      </c>
      <c r="P32">
        <v>875</v>
      </c>
      <c r="Q32" s="1">
        <v>0.95199999999999996</v>
      </c>
      <c r="R32">
        <v>25</v>
      </c>
      <c r="S32">
        <v>36</v>
      </c>
    </row>
    <row r="33" spans="1:19">
      <c r="A33" t="s">
        <v>19</v>
      </c>
      <c r="B33" t="s">
        <v>60</v>
      </c>
      <c r="C33" t="s">
        <v>61</v>
      </c>
      <c r="D33" t="s">
        <v>64</v>
      </c>
      <c r="E33" t="s">
        <v>23</v>
      </c>
      <c r="F33">
        <v>0.4</v>
      </c>
      <c r="G33">
        <v>0</v>
      </c>
      <c r="H33">
        <v>0</v>
      </c>
      <c r="I33">
        <v>0.4</v>
      </c>
      <c r="J33">
        <v>0.4</v>
      </c>
      <c r="K33">
        <v>6</v>
      </c>
      <c r="L33">
        <v>15</v>
      </c>
      <c r="M33">
        <v>180</v>
      </c>
      <c r="N33">
        <v>450</v>
      </c>
      <c r="O33">
        <v>60</v>
      </c>
      <c r="P33">
        <v>90</v>
      </c>
      <c r="Q33" s="1">
        <v>0.66669999999999996</v>
      </c>
      <c r="R33">
        <v>2</v>
      </c>
      <c r="S33">
        <v>0</v>
      </c>
    </row>
    <row r="34" spans="1:19">
      <c r="A34" t="s">
        <v>19</v>
      </c>
      <c r="B34" t="s">
        <v>60</v>
      </c>
      <c r="C34" t="s">
        <v>61</v>
      </c>
      <c r="D34" t="s">
        <v>65</v>
      </c>
      <c r="E34" t="s">
        <v>23</v>
      </c>
      <c r="F34">
        <v>2.1</v>
      </c>
      <c r="G34">
        <v>1.2</v>
      </c>
      <c r="H34">
        <v>0</v>
      </c>
      <c r="I34">
        <v>0.89999999999999902</v>
      </c>
      <c r="J34">
        <v>0.89999999999999902</v>
      </c>
      <c r="K34">
        <v>29.2462784633999</v>
      </c>
      <c r="L34">
        <v>13.93</v>
      </c>
      <c r="M34">
        <v>877.39</v>
      </c>
      <c r="N34">
        <v>417.8</v>
      </c>
      <c r="O34">
        <v>217</v>
      </c>
      <c r="P34">
        <v>245</v>
      </c>
      <c r="Q34" s="1">
        <v>0.88570000000000004</v>
      </c>
      <c r="R34">
        <v>7</v>
      </c>
      <c r="S34">
        <v>20</v>
      </c>
    </row>
    <row r="35" spans="1:19">
      <c r="A35" t="s">
        <v>19</v>
      </c>
      <c r="B35" t="s">
        <v>60</v>
      </c>
      <c r="C35" t="s">
        <v>61</v>
      </c>
      <c r="D35" t="s">
        <v>66</v>
      </c>
      <c r="E35" t="s">
        <v>23</v>
      </c>
      <c r="F35">
        <v>0.25</v>
      </c>
      <c r="G35">
        <v>0</v>
      </c>
      <c r="H35">
        <v>0.25</v>
      </c>
      <c r="I35">
        <v>0</v>
      </c>
      <c r="J35">
        <v>0</v>
      </c>
      <c r="K35">
        <v>1.5</v>
      </c>
      <c r="L35">
        <v>6</v>
      </c>
      <c r="M35">
        <v>45</v>
      </c>
      <c r="N35">
        <v>180</v>
      </c>
      <c r="O35">
        <v>15</v>
      </c>
      <c r="P35">
        <v>35</v>
      </c>
      <c r="Q35" s="1">
        <v>0.42859999999999998</v>
      </c>
      <c r="R35">
        <v>1</v>
      </c>
      <c r="S35">
        <v>0</v>
      </c>
    </row>
    <row r="36" spans="1:19">
      <c r="A36" t="s">
        <v>19</v>
      </c>
      <c r="B36" t="s">
        <v>60</v>
      </c>
      <c r="C36" t="s">
        <v>61</v>
      </c>
      <c r="D36" t="s">
        <v>67</v>
      </c>
      <c r="E36" t="s">
        <v>23</v>
      </c>
      <c r="F36">
        <v>0.2</v>
      </c>
      <c r="G36">
        <v>0</v>
      </c>
      <c r="H36">
        <v>0.2</v>
      </c>
      <c r="I36">
        <v>0</v>
      </c>
      <c r="J36">
        <v>0</v>
      </c>
      <c r="K36">
        <v>1.5</v>
      </c>
      <c r="L36">
        <v>7.5</v>
      </c>
      <c r="M36">
        <v>45</v>
      </c>
      <c r="N36">
        <v>225</v>
      </c>
      <c r="O36">
        <v>15</v>
      </c>
      <c r="P36">
        <v>45</v>
      </c>
      <c r="Q36" s="1">
        <v>0.33329999999999999</v>
      </c>
      <c r="R36">
        <v>1</v>
      </c>
      <c r="S36">
        <v>0</v>
      </c>
    </row>
    <row r="37" spans="1:19">
      <c r="A37" t="s">
        <v>19</v>
      </c>
      <c r="B37" t="s">
        <v>60</v>
      </c>
      <c r="C37" t="s">
        <v>61</v>
      </c>
      <c r="D37" t="s">
        <v>68</v>
      </c>
      <c r="E37" t="s">
        <v>23</v>
      </c>
      <c r="F37">
        <v>0.2</v>
      </c>
      <c r="G37">
        <v>0</v>
      </c>
      <c r="H37">
        <v>0.2</v>
      </c>
      <c r="I37">
        <v>0</v>
      </c>
      <c r="J37">
        <v>0</v>
      </c>
      <c r="K37">
        <v>1.8</v>
      </c>
      <c r="L37">
        <v>9</v>
      </c>
      <c r="M37">
        <v>54</v>
      </c>
      <c r="N37">
        <v>270</v>
      </c>
      <c r="O37">
        <v>18</v>
      </c>
      <c r="P37">
        <v>45</v>
      </c>
      <c r="Q37" s="1">
        <v>0.4</v>
      </c>
      <c r="R37">
        <v>1</v>
      </c>
      <c r="S37">
        <v>0</v>
      </c>
    </row>
    <row r="38" spans="1:19">
      <c r="A38" t="s">
        <v>19</v>
      </c>
      <c r="B38" t="s">
        <v>69</v>
      </c>
      <c r="C38" t="s">
        <v>70</v>
      </c>
      <c r="D38" t="s">
        <v>71</v>
      </c>
      <c r="E38" t="s">
        <v>23</v>
      </c>
      <c r="F38">
        <v>1.2</v>
      </c>
      <c r="G38">
        <v>0.4</v>
      </c>
      <c r="H38">
        <v>0</v>
      </c>
      <c r="I38">
        <v>0.8</v>
      </c>
      <c r="J38">
        <v>0.8</v>
      </c>
      <c r="K38">
        <v>16.047987200000001</v>
      </c>
      <c r="L38">
        <v>13.37</v>
      </c>
      <c r="M38">
        <v>481.44</v>
      </c>
      <c r="N38">
        <v>401.2</v>
      </c>
      <c r="O38">
        <v>76</v>
      </c>
      <c r="P38">
        <v>75</v>
      </c>
      <c r="Q38" s="1">
        <v>1.0133000000000001</v>
      </c>
      <c r="R38">
        <v>3</v>
      </c>
      <c r="S38">
        <v>2</v>
      </c>
    </row>
    <row r="39" spans="1:19">
      <c r="A39" t="s">
        <v>19</v>
      </c>
      <c r="B39" t="s">
        <v>69</v>
      </c>
      <c r="C39" t="s">
        <v>70</v>
      </c>
      <c r="D39" t="s">
        <v>72</v>
      </c>
      <c r="E39" t="s">
        <v>23</v>
      </c>
      <c r="F39">
        <v>0.8</v>
      </c>
      <c r="G39">
        <v>0.4</v>
      </c>
      <c r="H39">
        <v>0</v>
      </c>
      <c r="I39">
        <v>0.4</v>
      </c>
      <c r="J39">
        <v>0.4</v>
      </c>
      <c r="K39">
        <v>15.6011366</v>
      </c>
      <c r="L39">
        <v>19.5</v>
      </c>
      <c r="M39">
        <v>468.03</v>
      </c>
      <c r="N39">
        <v>585.04</v>
      </c>
      <c r="O39">
        <v>73</v>
      </c>
      <c r="P39">
        <v>50</v>
      </c>
      <c r="Q39" s="1">
        <v>1.46</v>
      </c>
      <c r="R39">
        <v>2</v>
      </c>
      <c r="S39">
        <v>4</v>
      </c>
    </row>
    <row r="40" spans="1:19">
      <c r="A40" t="s">
        <v>19</v>
      </c>
      <c r="B40" t="s">
        <v>69</v>
      </c>
      <c r="C40" t="s">
        <v>70</v>
      </c>
      <c r="D40" t="s">
        <v>73</v>
      </c>
      <c r="E40" t="s">
        <v>23</v>
      </c>
      <c r="F40">
        <v>1.2</v>
      </c>
      <c r="G40">
        <v>0.8</v>
      </c>
      <c r="H40">
        <v>0</v>
      </c>
      <c r="I40">
        <v>0.4</v>
      </c>
      <c r="J40">
        <v>0.4</v>
      </c>
      <c r="K40">
        <v>14.7462798</v>
      </c>
      <c r="L40">
        <v>12.29</v>
      </c>
      <c r="M40">
        <v>442.39</v>
      </c>
      <c r="N40">
        <v>368.66</v>
      </c>
      <c r="O40">
        <v>69</v>
      </c>
      <c r="P40">
        <v>75</v>
      </c>
      <c r="Q40" s="1">
        <v>0.92</v>
      </c>
      <c r="R40">
        <v>3</v>
      </c>
      <c r="S40">
        <v>2</v>
      </c>
    </row>
    <row r="41" spans="1:19">
      <c r="A41" t="s">
        <v>19</v>
      </c>
      <c r="B41" t="s">
        <v>69</v>
      </c>
      <c r="C41" t="s">
        <v>70</v>
      </c>
      <c r="D41" t="s">
        <v>74</v>
      </c>
      <c r="E41" t="s">
        <v>23</v>
      </c>
      <c r="F41">
        <v>0.6</v>
      </c>
      <c r="G41">
        <v>0</v>
      </c>
      <c r="H41">
        <v>0.2</v>
      </c>
      <c r="I41">
        <v>0.4</v>
      </c>
      <c r="J41">
        <v>0.4</v>
      </c>
      <c r="K41">
        <v>7.2533300000000001</v>
      </c>
      <c r="L41">
        <v>12.09</v>
      </c>
      <c r="M41">
        <v>217.6</v>
      </c>
      <c r="N41">
        <v>362.67</v>
      </c>
      <c r="O41">
        <v>70</v>
      </c>
      <c r="P41">
        <v>75</v>
      </c>
      <c r="Q41" s="1">
        <v>0.93330000000000002</v>
      </c>
      <c r="R41">
        <v>3</v>
      </c>
      <c r="S41">
        <v>1</v>
      </c>
    </row>
    <row r="42" spans="1:19">
      <c r="A42" t="s">
        <v>19</v>
      </c>
      <c r="B42" t="s">
        <v>69</v>
      </c>
      <c r="C42" t="s">
        <v>70</v>
      </c>
      <c r="D42" t="s">
        <v>75</v>
      </c>
      <c r="E42" t="s">
        <v>23</v>
      </c>
      <c r="F42">
        <v>0.45</v>
      </c>
      <c r="G42">
        <v>0.45</v>
      </c>
      <c r="H42">
        <v>0</v>
      </c>
      <c r="I42">
        <v>0</v>
      </c>
      <c r="J42">
        <v>0</v>
      </c>
      <c r="K42">
        <v>2.2000000000000002</v>
      </c>
      <c r="L42">
        <v>4.8899999999999997</v>
      </c>
      <c r="M42">
        <v>66</v>
      </c>
      <c r="N42">
        <v>146.66999999999999</v>
      </c>
      <c r="O42">
        <v>11</v>
      </c>
      <c r="P42">
        <v>25</v>
      </c>
      <c r="Q42" s="1">
        <v>0.44</v>
      </c>
      <c r="R42">
        <v>1</v>
      </c>
      <c r="S42">
        <v>0</v>
      </c>
    </row>
    <row r="43" spans="1:19">
      <c r="A43" t="s">
        <v>19</v>
      </c>
      <c r="B43" t="s">
        <v>69</v>
      </c>
      <c r="C43" t="s">
        <v>70</v>
      </c>
      <c r="D43" t="s">
        <v>76</v>
      </c>
      <c r="E43" t="s">
        <v>23</v>
      </c>
      <c r="F43">
        <v>1.8</v>
      </c>
      <c r="G43">
        <v>0</v>
      </c>
      <c r="H43">
        <v>0</v>
      </c>
      <c r="I43">
        <v>1.8</v>
      </c>
      <c r="J43">
        <v>1.8</v>
      </c>
      <c r="K43">
        <v>16.528563999999999</v>
      </c>
      <c r="L43">
        <v>10.84</v>
      </c>
      <c r="M43">
        <v>585.62</v>
      </c>
      <c r="N43">
        <v>325.33999999999997</v>
      </c>
      <c r="O43">
        <v>92</v>
      </c>
      <c r="P43">
        <v>100</v>
      </c>
      <c r="Q43" s="1">
        <v>0.92</v>
      </c>
      <c r="R43">
        <v>4</v>
      </c>
      <c r="S43">
        <v>0</v>
      </c>
    </row>
    <row r="44" spans="1:19">
      <c r="A44" t="s">
        <v>19</v>
      </c>
      <c r="B44" t="s">
        <v>69</v>
      </c>
      <c r="C44" t="s">
        <v>70</v>
      </c>
      <c r="D44" t="s">
        <v>77</v>
      </c>
      <c r="E44" t="s">
        <v>23</v>
      </c>
      <c r="F44">
        <v>0.6</v>
      </c>
      <c r="G44">
        <v>0</v>
      </c>
      <c r="H44">
        <v>0</v>
      </c>
      <c r="I44">
        <v>0.6</v>
      </c>
      <c r="J44">
        <v>0.6</v>
      </c>
      <c r="K44">
        <v>6.1135210000000004</v>
      </c>
      <c r="L44">
        <v>12.43</v>
      </c>
      <c r="M44">
        <v>223.82</v>
      </c>
      <c r="N44">
        <v>373.03</v>
      </c>
      <c r="O44">
        <v>72</v>
      </c>
      <c r="P44">
        <v>75</v>
      </c>
      <c r="Q44" s="1">
        <v>0.96</v>
      </c>
      <c r="R44">
        <v>3</v>
      </c>
      <c r="S44">
        <v>1</v>
      </c>
    </row>
    <row r="45" spans="1:19">
      <c r="A45" t="s">
        <v>19</v>
      </c>
      <c r="B45" t="s">
        <v>69</v>
      </c>
      <c r="C45" t="s">
        <v>70</v>
      </c>
      <c r="D45" t="s">
        <v>78</v>
      </c>
      <c r="E45" t="s">
        <v>23</v>
      </c>
      <c r="F45">
        <v>1.8</v>
      </c>
      <c r="G45">
        <v>0.45</v>
      </c>
      <c r="H45">
        <v>0</v>
      </c>
      <c r="I45">
        <v>1.35</v>
      </c>
      <c r="J45">
        <v>1.35</v>
      </c>
      <c r="K45">
        <v>14.2868526</v>
      </c>
      <c r="L45">
        <v>7.94</v>
      </c>
      <c r="M45">
        <v>428.61</v>
      </c>
      <c r="N45">
        <v>238.11</v>
      </c>
      <c r="O45">
        <v>69</v>
      </c>
      <c r="P45">
        <v>99</v>
      </c>
      <c r="Q45" s="1">
        <v>0.69699999999999995</v>
      </c>
      <c r="R45">
        <v>4</v>
      </c>
      <c r="S45">
        <v>8</v>
      </c>
    </row>
    <row r="46" spans="1:19">
      <c r="A46" t="s">
        <v>19</v>
      </c>
      <c r="B46" t="s">
        <v>69</v>
      </c>
      <c r="C46" t="s">
        <v>70</v>
      </c>
      <c r="D46" t="s">
        <v>79</v>
      </c>
      <c r="E46" t="s">
        <v>23</v>
      </c>
      <c r="F46">
        <v>0.4</v>
      </c>
      <c r="G46">
        <v>0.4</v>
      </c>
      <c r="H46">
        <v>0</v>
      </c>
      <c r="I46">
        <v>0</v>
      </c>
      <c r="J46">
        <v>0</v>
      </c>
      <c r="K46">
        <v>2.7</v>
      </c>
      <c r="L46">
        <v>7.5</v>
      </c>
      <c r="M46">
        <v>90</v>
      </c>
      <c r="N46">
        <v>225</v>
      </c>
      <c r="O46">
        <v>30</v>
      </c>
      <c r="P46">
        <v>50</v>
      </c>
      <c r="Q46" s="1">
        <v>0.6</v>
      </c>
      <c r="R46">
        <v>2</v>
      </c>
      <c r="S46">
        <v>1</v>
      </c>
    </row>
    <row r="47" spans="1:19">
      <c r="A47" t="s">
        <v>19</v>
      </c>
      <c r="B47" t="s">
        <v>80</v>
      </c>
      <c r="C47" t="s">
        <v>81</v>
      </c>
      <c r="D47" t="s">
        <v>82</v>
      </c>
      <c r="E47" t="s">
        <v>23</v>
      </c>
      <c r="F47">
        <v>0.8</v>
      </c>
      <c r="G47">
        <v>0.6</v>
      </c>
      <c r="H47">
        <v>0.2</v>
      </c>
      <c r="I47">
        <v>0</v>
      </c>
      <c r="J47">
        <v>0</v>
      </c>
      <c r="K47">
        <v>5.8217140000000001</v>
      </c>
      <c r="L47">
        <v>21.01</v>
      </c>
      <c r="M47">
        <v>504.15</v>
      </c>
      <c r="N47">
        <v>630.19000000000005</v>
      </c>
      <c r="O47">
        <v>167</v>
      </c>
      <c r="P47">
        <v>189</v>
      </c>
      <c r="Q47" s="1">
        <v>0.88360000000000005</v>
      </c>
      <c r="R47">
        <v>4</v>
      </c>
      <c r="S47">
        <v>32</v>
      </c>
    </row>
    <row r="48" spans="1:19">
      <c r="A48" t="s">
        <v>19</v>
      </c>
      <c r="B48" t="s">
        <v>80</v>
      </c>
      <c r="C48" t="s">
        <v>81</v>
      </c>
      <c r="D48" t="s">
        <v>83</v>
      </c>
      <c r="E48" t="s">
        <v>23</v>
      </c>
      <c r="F48">
        <v>0.2</v>
      </c>
      <c r="G48">
        <v>0</v>
      </c>
      <c r="H48">
        <v>0</v>
      </c>
      <c r="I48">
        <v>0.2</v>
      </c>
      <c r="J48">
        <v>0.2</v>
      </c>
      <c r="K48">
        <v>3.2</v>
      </c>
      <c r="L48">
        <v>24</v>
      </c>
      <c r="M48">
        <v>144</v>
      </c>
      <c r="N48">
        <v>720</v>
      </c>
      <c r="O48">
        <v>48</v>
      </c>
      <c r="P48">
        <v>50</v>
      </c>
      <c r="Q48" s="1">
        <v>0.96</v>
      </c>
      <c r="R48">
        <v>1</v>
      </c>
      <c r="S48">
        <v>0</v>
      </c>
    </row>
    <row r="49" spans="1:19">
      <c r="A49" t="s">
        <v>19</v>
      </c>
      <c r="B49" t="s">
        <v>80</v>
      </c>
      <c r="C49" t="s">
        <v>81</v>
      </c>
      <c r="D49" t="s">
        <v>84</v>
      </c>
      <c r="E49" t="s">
        <v>23</v>
      </c>
      <c r="F49">
        <v>0.4</v>
      </c>
      <c r="G49">
        <v>0.4</v>
      </c>
      <c r="H49">
        <v>0</v>
      </c>
      <c r="I49">
        <v>0</v>
      </c>
      <c r="J49">
        <v>0</v>
      </c>
      <c r="K49">
        <v>1.7615229999999999</v>
      </c>
      <c r="L49">
        <v>18.39</v>
      </c>
      <c r="M49">
        <v>220.71</v>
      </c>
      <c r="N49">
        <v>551.77</v>
      </c>
      <c r="O49">
        <v>71</v>
      </c>
      <c r="P49">
        <v>100</v>
      </c>
      <c r="Q49" s="1">
        <v>0.71</v>
      </c>
      <c r="R49">
        <v>2</v>
      </c>
      <c r="S49">
        <v>0</v>
      </c>
    </row>
    <row r="50" spans="1:19">
      <c r="A50" t="s">
        <v>19</v>
      </c>
      <c r="B50" t="s">
        <v>80</v>
      </c>
      <c r="C50" t="s">
        <v>81</v>
      </c>
      <c r="D50" t="s">
        <v>85</v>
      </c>
      <c r="E50" t="s">
        <v>23</v>
      </c>
      <c r="F50">
        <v>0.2</v>
      </c>
      <c r="G50">
        <v>0</v>
      </c>
      <c r="H50">
        <v>0.2</v>
      </c>
      <c r="I50">
        <v>0</v>
      </c>
      <c r="J50">
        <v>0</v>
      </c>
      <c r="K50">
        <v>2.2000000000000002</v>
      </c>
      <c r="L50">
        <v>22</v>
      </c>
      <c r="M50">
        <v>132</v>
      </c>
      <c r="N50">
        <v>660</v>
      </c>
      <c r="O50">
        <v>44</v>
      </c>
      <c r="P50">
        <v>50</v>
      </c>
      <c r="Q50" s="1">
        <v>0.88</v>
      </c>
      <c r="R50">
        <v>1</v>
      </c>
      <c r="S50">
        <v>0</v>
      </c>
    </row>
    <row r="51" spans="1:19">
      <c r="A51" t="s">
        <v>19</v>
      </c>
      <c r="B51" t="s">
        <v>80</v>
      </c>
      <c r="C51" t="s">
        <v>81</v>
      </c>
      <c r="D51" t="s">
        <v>86</v>
      </c>
      <c r="E51" t="s">
        <v>23</v>
      </c>
      <c r="F51">
        <v>0.2</v>
      </c>
      <c r="G51">
        <v>0.2</v>
      </c>
      <c r="H51">
        <v>0</v>
      </c>
      <c r="I51">
        <v>0</v>
      </c>
      <c r="J51">
        <v>0</v>
      </c>
      <c r="K51">
        <v>1.9</v>
      </c>
      <c r="L51">
        <v>20</v>
      </c>
      <c r="M51">
        <v>120</v>
      </c>
      <c r="N51">
        <v>600</v>
      </c>
      <c r="O51">
        <v>40</v>
      </c>
      <c r="P51">
        <v>45</v>
      </c>
      <c r="Q51" s="1">
        <v>0.88890000000000002</v>
      </c>
      <c r="R51">
        <v>1</v>
      </c>
      <c r="S51">
        <v>4</v>
      </c>
    </row>
    <row r="52" spans="1:19">
      <c r="A52" t="s">
        <v>19</v>
      </c>
      <c r="B52" t="s">
        <v>80</v>
      </c>
      <c r="C52" t="s">
        <v>81</v>
      </c>
      <c r="D52" t="s">
        <v>87</v>
      </c>
      <c r="E52" t="s">
        <v>23</v>
      </c>
      <c r="F52">
        <v>0.2</v>
      </c>
      <c r="G52">
        <v>0</v>
      </c>
      <c r="H52">
        <v>0</v>
      </c>
      <c r="I52">
        <v>0.2</v>
      </c>
      <c r="J52">
        <v>0.2</v>
      </c>
      <c r="K52">
        <v>1.1000000000000001</v>
      </c>
      <c r="L52">
        <v>12.5</v>
      </c>
      <c r="M52">
        <v>75</v>
      </c>
      <c r="N52">
        <v>375</v>
      </c>
      <c r="O52">
        <v>25</v>
      </c>
      <c r="P52">
        <v>45</v>
      </c>
      <c r="Q52" s="1">
        <v>0.55559999999999998</v>
      </c>
      <c r="R52">
        <v>1</v>
      </c>
      <c r="S52">
        <v>0</v>
      </c>
    </row>
    <row r="53" spans="1:19">
      <c r="A53" t="s">
        <v>19</v>
      </c>
      <c r="B53" t="s">
        <v>88</v>
      </c>
      <c r="C53" t="s">
        <v>89</v>
      </c>
      <c r="D53" t="s">
        <v>90</v>
      </c>
      <c r="E53" t="s">
        <v>23</v>
      </c>
      <c r="F53">
        <v>0.4</v>
      </c>
      <c r="G53">
        <v>0</v>
      </c>
      <c r="H53">
        <v>0.4</v>
      </c>
      <c r="I53">
        <v>0</v>
      </c>
      <c r="J53">
        <v>0</v>
      </c>
      <c r="K53">
        <v>6.3714199999999996</v>
      </c>
      <c r="L53">
        <v>15.93</v>
      </c>
      <c r="M53">
        <v>191.14</v>
      </c>
      <c r="N53">
        <v>477.86</v>
      </c>
      <c r="O53">
        <v>65</v>
      </c>
      <c r="P53">
        <v>100</v>
      </c>
      <c r="Q53" s="1">
        <v>0.65</v>
      </c>
      <c r="R53">
        <v>2</v>
      </c>
      <c r="S53">
        <v>6</v>
      </c>
    </row>
    <row r="54" spans="1:19">
      <c r="A54" t="s">
        <v>19</v>
      </c>
      <c r="B54" t="s">
        <v>88</v>
      </c>
      <c r="C54" t="s">
        <v>89</v>
      </c>
      <c r="D54" t="s">
        <v>91</v>
      </c>
      <c r="E54" t="s">
        <v>23</v>
      </c>
      <c r="F54">
        <v>0.2</v>
      </c>
      <c r="G54">
        <v>0.2</v>
      </c>
      <c r="H54">
        <v>0</v>
      </c>
      <c r="I54">
        <v>0</v>
      </c>
      <c r="J54">
        <v>0</v>
      </c>
      <c r="K54">
        <v>3.5</v>
      </c>
      <c r="L54">
        <v>17.5</v>
      </c>
      <c r="M54">
        <v>105</v>
      </c>
      <c r="N54">
        <v>525</v>
      </c>
      <c r="O54">
        <v>35</v>
      </c>
      <c r="P54">
        <v>50</v>
      </c>
      <c r="Q54" s="1">
        <v>0.7</v>
      </c>
      <c r="R54">
        <v>1</v>
      </c>
      <c r="S54">
        <v>0</v>
      </c>
    </row>
    <row r="55" spans="1:19">
      <c r="A55" t="s">
        <v>19</v>
      </c>
      <c r="B55" t="s">
        <v>88</v>
      </c>
      <c r="C55" t="s">
        <v>89</v>
      </c>
      <c r="D55" t="s">
        <v>92</v>
      </c>
      <c r="E55" t="s">
        <v>23</v>
      </c>
      <c r="F55">
        <v>0.2</v>
      </c>
      <c r="G55">
        <v>0.2</v>
      </c>
      <c r="H55">
        <v>0</v>
      </c>
      <c r="I55">
        <v>0</v>
      </c>
      <c r="J55">
        <v>0</v>
      </c>
      <c r="K55">
        <v>2.5</v>
      </c>
      <c r="L55">
        <v>12.5</v>
      </c>
      <c r="M55">
        <v>75</v>
      </c>
      <c r="N55">
        <v>375</v>
      </c>
      <c r="O55">
        <v>25</v>
      </c>
      <c r="P55">
        <v>50</v>
      </c>
      <c r="Q55" s="1">
        <v>0.5</v>
      </c>
      <c r="R55">
        <v>1</v>
      </c>
      <c r="S55">
        <v>0</v>
      </c>
    </row>
    <row r="56" spans="1:19">
      <c r="A56" t="s">
        <v>19</v>
      </c>
      <c r="B56" t="s">
        <v>88</v>
      </c>
      <c r="C56" t="s">
        <v>89</v>
      </c>
      <c r="D56" t="s">
        <v>93</v>
      </c>
      <c r="E56" t="s">
        <v>23</v>
      </c>
      <c r="F56">
        <v>1.2</v>
      </c>
      <c r="G56">
        <v>0.2</v>
      </c>
      <c r="H56">
        <v>0</v>
      </c>
      <c r="I56">
        <v>1</v>
      </c>
      <c r="J56">
        <v>1</v>
      </c>
      <c r="K56">
        <v>22.417673000000001</v>
      </c>
      <c r="L56">
        <v>18.68</v>
      </c>
      <c r="M56">
        <v>672.53</v>
      </c>
      <c r="N56">
        <v>560.44000000000005</v>
      </c>
      <c r="O56">
        <v>224</v>
      </c>
      <c r="P56">
        <v>272</v>
      </c>
      <c r="Q56" s="1">
        <v>0.82350000000000001</v>
      </c>
      <c r="R56">
        <v>6</v>
      </c>
      <c r="S56">
        <v>4</v>
      </c>
    </row>
    <row r="57" spans="1:19">
      <c r="A57" t="s">
        <v>19</v>
      </c>
      <c r="B57" t="s">
        <v>88</v>
      </c>
      <c r="C57" t="s">
        <v>89</v>
      </c>
      <c r="D57" t="s">
        <v>94</v>
      </c>
      <c r="E57" t="s">
        <v>23</v>
      </c>
      <c r="F57">
        <v>0.6</v>
      </c>
      <c r="G57">
        <v>0.4</v>
      </c>
      <c r="H57">
        <v>0</v>
      </c>
      <c r="I57">
        <v>0.2</v>
      </c>
      <c r="J57">
        <v>0.2</v>
      </c>
      <c r="K57">
        <v>8.9142799999999998</v>
      </c>
      <c r="L57">
        <v>14.86</v>
      </c>
      <c r="M57">
        <v>267.43</v>
      </c>
      <c r="N57">
        <v>445.71</v>
      </c>
      <c r="O57">
        <v>90</v>
      </c>
      <c r="P57">
        <v>150</v>
      </c>
      <c r="Q57" s="1">
        <v>0.6</v>
      </c>
      <c r="R57">
        <v>3</v>
      </c>
      <c r="S57">
        <v>3</v>
      </c>
    </row>
    <row r="58" spans="1:19">
      <c r="A58" t="s">
        <v>19</v>
      </c>
      <c r="B58" t="s">
        <v>88</v>
      </c>
      <c r="C58" t="s">
        <v>89</v>
      </c>
      <c r="D58" t="s">
        <v>95</v>
      </c>
      <c r="E58" t="s">
        <v>23</v>
      </c>
      <c r="F58">
        <v>0.2</v>
      </c>
      <c r="G58">
        <v>0.2</v>
      </c>
      <c r="H58">
        <v>0</v>
      </c>
      <c r="I58">
        <v>0</v>
      </c>
      <c r="J58">
        <v>0</v>
      </c>
      <c r="K58">
        <v>4.5</v>
      </c>
      <c r="L58">
        <v>22.5</v>
      </c>
      <c r="M58">
        <v>135</v>
      </c>
      <c r="N58">
        <v>675</v>
      </c>
      <c r="O58">
        <v>45</v>
      </c>
      <c r="P58">
        <v>50</v>
      </c>
      <c r="Q58" s="1">
        <v>0.9</v>
      </c>
      <c r="R58">
        <v>1</v>
      </c>
      <c r="S58">
        <v>2</v>
      </c>
    </row>
    <row r="59" spans="1:19">
      <c r="A59" t="s">
        <v>19</v>
      </c>
      <c r="B59" t="s">
        <v>88</v>
      </c>
      <c r="C59" t="s">
        <v>89</v>
      </c>
      <c r="D59" t="s">
        <v>96</v>
      </c>
      <c r="E59" t="s">
        <v>23</v>
      </c>
      <c r="F59">
        <v>0.2</v>
      </c>
      <c r="G59">
        <v>0</v>
      </c>
      <c r="H59">
        <v>0</v>
      </c>
      <c r="I59">
        <v>0.2</v>
      </c>
      <c r="J59">
        <v>0.2</v>
      </c>
      <c r="K59">
        <v>1.7</v>
      </c>
      <c r="L59">
        <v>8.5</v>
      </c>
      <c r="M59">
        <v>51</v>
      </c>
      <c r="N59">
        <v>255</v>
      </c>
      <c r="O59">
        <v>17</v>
      </c>
      <c r="P59">
        <v>50</v>
      </c>
      <c r="Q59" s="1">
        <v>0.34</v>
      </c>
      <c r="R59">
        <v>1</v>
      </c>
      <c r="S59">
        <v>0</v>
      </c>
    </row>
    <row r="60" spans="1:19">
      <c r="A60" t="s">
        <v>19</v>
      </c>
      <c r="B60" t="s">
        <v>97</v>
      </c>
      <c r="C60" t="s">
        <v>98</v>
      </c>
      <c r="D60" t="s">
        <v>99</v>
      </c>
      <c r="E60" t="s">
        <v>23</v>
      </c>
      <c r="F60">
        <v>0.4</v>
      </c>
      <c r="G60">
        <v>0</v>
      </c>
      <c r="H60">
        <v>0</v>
      </c>
      <c r="I60">
        <v>0.4</v>
      </c>
      <c r="J60">
        <v>0.4</v>
      </c>
      <c r="K60">
        <v>9.1</v>
      </c>
      <c r="L60">
        <v>22.75</v>
      </c>
      <c r="M60">
        <v>273</v>
      </c>
      <c r="N60">
        <v>682.5</v>
      </c>
      <c r="O60">
        <v>91</v>
      </c>
      <c r="P60">
        <v>100</v>
      </c>
      <c r="Q60" s="1">
        <v>0.91</v>
      </c>
      <c r="R60">
        <v>2</v>
      </c>
      <c r="S60">
        <v>8</v>
      </c>
    </row>
    <row r="61" spans="1:19">
      <c r="A61" t="s">
        <v>19</v>
      </c>
      <c r="B61" t="s">
        <v>97</v>
      </c>
      <c r="C61" t="s">
        <v>98</v>
      </c>
      <c r="D61" t="s">
        <v>100</v>
      </c>
      <c r="E61" t="s">
        <v>23</v>
      </c>
      <c r="F61">
        <v>0.2</v>
      </c>
      <c r="G61">
        <v>0</v>
      </c>
      <c r="H61">
        <v>0</v>
      </c>
      <c r="I61">
        <v>0.2</v>
      </c>
      <c r="J61">
        <v>0.2</v>
      </c>
      <c r="K61">
        <v>4.7</v>
      </c>
      <c r="L61">
        <v>23.5</v>
      </c>
      <c r="M61">
        <v>141</v>
      </c>
      <c r="N61">
        <v>705</v>
      </c>
      <c r="O61">
        <v>47</v>
      </c>
      <c r="P61">
        <v>50</v>
      </c>
      <c r="Q61" s="1">
        <v>0.94</v>
      </c>
      <c r="R61">
        <v>1</v>
      </c>
      <c r="S61">
        <v>0</v>
      </c>
    </row>
    <row r="62" spans="1:19">
      <c r="A62" t="s">
        <v>19</v>
      </c>
      <c r="B62" t="s">
        <v>101</v>
      </c>
      <c r="C62" t="s">
        <v>102</v>
      </c>
      <c r="D62" t="s">
        <v>103</v>
      </c>
      <c r="E62" t="s">
        <v>23</v>
      </c>
      <c r="F62">
        <v>0.2</v>
      </c>
      <c r="G62">
        <v>0.2</v>
      </c>
      <c r="H62">
        <v>0</v>
      </c>
      <c r="I62">
        <v>0</v>
      </c>
      <c r="J62">
        <v>0</v>
      </c>
      <c r="K62">
        <v>0.31085699999999999</v>
      </c>
      <c r="L62">
        <v>7.77</v>
      </c>
      <c r="M62">
        <v>46.63</v>
      </c>
      <c r="N62">
        <v>233.14</v>
      </c>
      <c r="O62">
        <v>15</v>
      </c>
      <c r="P62">
        <v>46</v>
      </c>
      <c r="Q62" s="1">
        <v>0.3261</v>
      </c>
      <c r="R62">
        <v>1</v>
      </c>
      <c r="S62">
        <v>0</v>
      </c>
    </row>
    <row r="63" spans="1:19">
      <c r="A63" t="s">
        <v>19</v>
      </c>
      <c r="B63" t="s">
        <v>101</v>
      </c>
      <c r="C63" t="s">
        <v>102</v>
      </c>
      <c r="D63" t="s">
        <v>104</v>
      </c>
      <c r="E63" t="s">
        <v>23</v>
      </c>
      <c r="F63">
        <v>0.26669999999999999</v>
      </c>
      <c r="G63">
        <v>0.1333</v>
      </c>
      <c r="H63">
        <v>0</v>
      </c>
      <c r="I63">
        <v>0.13339999999999999</v>
      </c>
      <c r="J63">
        <v>0.13339999999999999</v>
      </c>
      <c r="K63">
        <v>2.9333326</v>
      </c>
      <c r="L63">
        <v>11</v>
      </c>
      <c r="M63">
        <v>88</v>
      </c>
      <c r="N63">
        <v>329.96</v>
      </c>
      <c r="O63">
        <v>22</v>
      </c>
      <c r="P63">
        <v>30</v>
      </c>
      <c r="Q63" s="1">
        <v>0.73329999999999995</v>
      </c>
      <c r="R63">
        <v>1</v>
      </c>
      <c r="S63">
        <v>0</v>
      </c>
    </row>
    <row r="64" spans="1:19">
      <c r="A64" t="s">
        <v>19</v>
      </c>
      <c r="B64" t="s">
        <v>101</v>
      </c>
      <c r="C64" t="s">
        <v>102</v>
      </c>
      <c r="D64" t="s">
        <v>105</v>
      </c>
      <c r="E64" t="s">
        <v>23</v>
      </c>
      <c r="F64">
        <v>0.26669999999999999</v>
      </c>
      <c r="G64">
        <v>0.26669999999999999</v>
      </c>
      <c r="H64">
        <v>0</v>
      </c>
      <c r="I64">
        <v>0</v>
      </c>
      <c r="J64">
        <v>0</v>
      </c>
      <c r="K64">
        <v>1.1999997</v>
      </c>
      <c r="L64">
        <v>7</v>
      </c>
      <c r="M64">
        <v>56</v>
      </c>
      <c r="N64">
        <v>209.97</v>
      </c>
      <c r="O64">
        <v>14</v>
      </c>
      <c r="P64">
        <v>30</v>
      </c>
      <c r="Q64" s="1">
        <v>0.4667</v>
      </c>
      <c r="R64">
        <v>1</v>
      </c>
      <c r="S64">
        <v>0</v>
      </c>
    </row>
    <row r="65" spans="1:19">
      <c r="A65" t="s">
        <v>19</v>
      </c>
      <c r="B65" t="s">
        <v>101</v>
      </c>
      <c r="C65" t="s">
        <v>102</v>
      </c>
      <c r="D65" t="s">
        <v>106</v>
      </c>
      <c r="E65" t="s">
        <v>23</v>
      </c>
      <c r="F65">
        <v>0.2</v>
      </c>
      <c r="G65">
        <v>0.2</v>
      </c>
      <c r="H65">
        <v>0</v>
      </c>
      <c r="I65">
        <v>0</v>
      </c>
      <c r="J65">
        <v>0</v>
      </c>
      <c r="K65">
        <v>2.6</v>
      </c>
      <c r="L65">
        <v>16.5</v>
      </c>
      <c r="M65">
        <v>99</v>
      </c>
      <c r="N65">
        <v>495</v>
      </c>
      <c r="O65">
        <v>33</v>
      </c>
      <c r="P65">
        <v>50</v>
      </c>
      <c r="Q65" s="1">
        <v>0.66</v>
      </c>
      <c r="R65">
        <v>1</v>
      </c>
      <c r="S65">
        <v>0</v>
      </c>
    </row>
    <row r="66" spans="1:19">
      <c r="A66" t="s">
        <v>19</v>
      </c>
      <c r="B66" t="s">
        <v>101</v>
      </c>
      <c r="C66" t="s">
        <v>102</v>
      </c>
      <c r="D66" t="s">
        <v>107</v>
      </c>
      <c r="E66" t="s">
        <v>23</v>
      </c>
      <c r="F66">
        <v>0.2</v>
      </c>
      <c r="G66">
        <v>0</v>
      </c>
      <c r="H66">
        <v>0</v>
      </c>
      <c r="I66">
        <v>0.2</v>
      </c>
      <c r="J66">
        <v>0.2</v>
      </c>
      <c r="K66">
        <v>2.5645704</v>
      </c>
      <c r="L66">
        <v>12.82</v>
      </c>
      <c r="M66">
        <v>76.94</v>
      </c>
      <c r="N66">
        <v>384.69</v>
      </c>
      <c r="O66">
        <v>24</v>
      </c>
      <c r="P66">
        <v>30</v>
      </c>
      <c r="Q66" s="1">
        <v>0.8</v>
      </c>
      <c r="R66">
        <v>1</v>
      </c>
      <c r="S66">
        <v>0</v>
      </c>
    </row>
    <row r="67" spans="1:19">
      <c r="A67" t="s">
        <v>19</v>
      </c>
      <c r="B67" t="s">
        <v>108</v>
      </c>
      <c r="C67" t="s">
        <v>109</v>
      </c>
      <c r="D67" t="s">
        <v>110</v>
      </c>
      <c r="E67" t="s">
        <v>23</v>
      </c>
      <c r="F67">
        <v>8.8200000000000001E-2</v>
      </c>
      <c r="G67">
        <v>0</v>
      </c>
      <c r="H67">
        <v>0</v>
      </c>
      <c r="I67">
        <v>8.8200000000000001E-2</v>
      </c>
      <c r="J67">
        <v>8.8200000000000001E-2</v>
      </c>
      <c r="K67">
        <v>0.27333333300000001</v>
      </c>
      <c r="L67">
        <v>11.13</v>
      </c>
      <c r="M67">
        <v>29.46</v>
      </c>
      <c r="N67">
        <v>333.98</v>
      </c>
      <c r="O67">
        <v>22</v>
      </c>
      <c r="P67">
        <v>44</v>
      </c>
      <c r="Q67" s="1">
        <v>0.5</v>
      </c>
      <c r="R67">
        <v>1</v>
      </c>
      <c r="S67">
        <v>0</v>
      </c>
    </row>
    <row r="68" spans="1:19">
      <c r="A68" t="s">
        <v>19</v>
      </c>
      <c r="B68" t="s">
        <v>108</v>
      </c>
      <c r="C68" t="s">
        <v>109</v>
      </c>
      <c r="D68" t="s">
        <v>111</v>
      </c>
      <c r="E68" t="s">
        <v>23</v>
      </c>
      <c r="F68">
        <v>0.2</v>
      </c>
      <c r="G68">
        <v>0</v>
      </c>
      <c r="H68">
        <v>0</v>
      </c>
      <c r="I68">
        <v>0.2</v>
      </c>
      <c r="J68">
        <v>0.2</v>
      </c>
      <c r="K68">
        <v>1.2</v>
      </c>
      <c r="L68">
        <v>6</v>
      </c>
      <c r="M68">
        <v>36</v>
      </c>
      <c r="N68">
        <v>180</v>
      </c>
      <c r="O68">
        <v>12</v>
      </c>
      <c r="P68">
        <v>32</v>
      </c>
      <c r="Q68" s="1">
        <v>0.375</v>
      </c>
      <c r="R68">
        <v>1</v>
      </c>
      <c r="S68">
        <v>0</v>
      </c>
    </row>
    <row r="69" spans="1:19">
      <c r="A69" t="s">
        <v>19</v>
      </c>
      <c r="B69" t="s">
        <v>108</v>
      </c>
      <c r="C69" t="s">
        <v>109</v>
      </c>
      <c r="D69" t="s">
        <v>112</v>
      </c>
      <c r="E69" t="s">
        <v>23</v>
      </c>
      <c r="F69">
        <v>0.36670000000000003</v>
      </c>
      <c r="G69">
        <v>0</v>
      </c>
      <c r="H69">
        <v>0</v>
      </c>
      <c r="I69">
        <v>0.36670000000000003</v>
      </c>
      <c r="J69">
        <v>0.36670000000000003</v>
      </c>
      <c r="K69">
        <v>2.2000000000000002</v>
      </c>
      <c r="L69">
        <v>6</v>
      </c>
      <c r="M69">
        <v>66</v>
      </c>
      <c r="N69">
        <v>179.98</v>
      </c>
      <c r="O69">
        <v>11</v>
      </c>
      <c r="P69">
        <v>44</v>
      </c>
      <c r="Q69" s="1">
        <v>0.25</v>
      </c>
      <c r="R69">
        <v>1</v>
      </c>
      <c r="S69">
        <v>0</v>
      </c>
    </row>
    <row r="70" spans="1:19">
      <c r="A70" t="s">
        <v>19</v>
      </c>
      <c r="B70" t="s">
        <v>108</v>
      </c>
      <c r="C70" t="s">
        <v>109</v>
      </c>
      <c r="D70" t="s">
        <v>113</v>
      </c>
      <c r="E70" t="s">
        <v>23</v>
      </c>
      <c r="F70">
        <v>0.36670000000000003</v>
      </c>
      <c r="G70">
        <v>0.1429</v>
      </c>
      <c r="H70">
        <v>0.2238</v>
      </c>
      <c r="I70">
        <v>0</v>
      </c>
      <c r="J70">
        <v>0</v>
      </c>
      <c r="K70">
        <v>1.6</v>
      </c>
      <c r="L70">
        <v>4.3600000000000003</v>
      </c>
      <c r="M70">
        <v>48</v>
      </c>
      <c r="N70">
        <v>130.9</v>
      </c>
      <c r="O70">
        <v>8</v>
      </c>
      <c r="P70">
        <v>32</v>
      </c>
      <c r="Q70" s="1">
        <v>0.25</v>
      </c>
      <c r="R70">
        <v>1</v>
      </c>
      <c r="S70">
        <v>0</v>
      </c>
    </row>
    <row r="71" spans="1:19">
      <c r="A71" t="s">
        <v>19</v>
      </c>
      <c r="B71" t="s">
        <v>108</v>
      </c>
      <c r="C71" t="s">
        <v>109</v>
      </c>
      <c r="D71" t="s">
        <v>114</v>
      </c>
      <c r="E71" t="s">
        <v>23</v>
      </c>
      <c r="F71">
        <v>0.29170000000000001</v>
      </c>
      <c r="G71">
        <v>0</v>
      </c>
      <c r="H71">
        <v>0</v>
      </c>
      <c r="I71">
        <v>0.29170000000000001</v>
      </c>
      <c r="J71">
        <v>0.29170000000000001</v>
      </c>
      <c r="K71">
        <v>0.3205713</v>
      </c>
      <c r="L71">
        <v>2.2000000000000002</v>
      </c>
      <c r="M71">
        <v>19.23</v>
      </c>
      <c r="N71">
        <v>65.94</v>
      </c>
      <c r="O71">
        <v>6</v>
      </c>
      <c r="P71">
        <v>44</v>
      </c>
      <c r="Q71" s="1">
        <v>0.13639999999999999</v>
      </c>
      <c r="R71">
        <v>1</v>
      </c>
      <c r="S71">
        <v>0</v>
      </c>
    </row>
    <row r="72" spans="1:19">
      <c r="A72" t="s">
        <v>19</v>
      </c>
      <c r="B72" t="s">
        <v>108</v>
      </c>
      <c r="C72" t="s">
        <v>109</v>
      </c>
      <c r="D72" t="s">
        <v>115</v>
      </c>
      <c r="E72" t="s">
        <v>23</v>
      </c>
      <c r="F72">
        <v>0.8</v>
      </c>
      <c r="G72">
        <v>0</v>
      </c>
      <c r="H72">
        <v>0.2</v>
      </c>
      <c r="I72">
        <v>0.6</v>
      </c>
      <c r="J72">
        <v>0.6</v>
      </c>
      <c r="K72">
        <v>15.679618</v>
      </c>
      <c r="L72">
        <v>19.600000000000001</v>
      </c>
      <c r="M72">
        <v>470.39</v>
      </c>
      <c r="N72">
        <v>587.99</v>
      </c>
      <c r="O72">
        <v>156</v>
      </c>
      <c r="P72">
        <v>194</v>
      </c>
      <c r="Q72" s="1">
        <v>0.80410000000000004</v>
      </c>
      <c r="R72">
        <v>4</v>
      </c>
      <c r="S72">
        <v>2</v>
      </c>
    </row>
    <row r="73" spans="1:19">
      <c r="A73" t="s">
        <v>19</v>
      </c>
      <c r="B73" t="s">
        <v>108</v>
      </c>
      <c r="C73" t="s">
        <v>109</v>
      </c>
      <c r="D73" t="s">
        <v>116</v>
      </c>
      <c r="E73" t="s">
        <v>23</v>
      </c>
      <c r="F73">
        <v>0.2</v>
      </c>
      <c r="G73">
        <v>0</v>
      </c>
      <c r="H73">
        <v>0</v>
      </c>
      <c r="I73">
        <v>0.2</v>
      </c>
      <c r="J73">
        <v>0.2</v>
      </c>
      <c r="K73">
        <v>5</v>
      </c>
      <c r="L73">
        <v>25</v>
      </c>
      <c r="M73">
        <v>150</v>
      </c>
      <c r="N73">
        <v>750</v>
      </c>
      <c r="O73">
        <v>50</v>
      </c>
      <c r="P73">
        <v>50</v>
      </c>
      <c r="Q73" s="1">
        <v>1</v>
      </c>
      <c r="R73">
        <v>1</v>
      </c>
      <c r="S73">
        <v>1</v>
      </c>
    </row>
    <row r="74" spans="1:19">
      <c r="A74" t="s">
        <v>19</v>
      </c>
      <c r="B74" t="s">
        <v>108</v>
      </c>
      <c r="C74" t="s">
        <v>109</v>
      </c>
      <c r="D74" t="s">
        <v>117</v>
      </c>
      <c r="E74" t="s">
        <v>23</v>
      </c>
      <c r="F74">
        <v>0.4</v>
      </c>
      <c r="G74">
        <v>0</v>
      </c>
      <c r="H74">
        <v>0</v>
      </c>
      <c r="I74">
        <v>0.4</v>
      </c>
      <c r="J74">
        <v>0.4</v>
      </c>
      <c r="K74">
        <v>9.1999999999999993</v>
      </c>
      <c r="L74">
        <v>23</v>
      </c>
      <c r="M74">
        <v>276</v>
      </c>
      <c r="N74">
        <v>690</v>
      </c>
      <c r="O74">
        <v>92</v>
      </c>
      <c r="P74">
        <v>100</v>
      </c>
      <c r="Q74" s="1">
        <v>0.92</v>
      </c>
      <c r="R74">
        <v>2</v>
      </c>
      <c r="S74">
        <v>5</v>
      </c>
    </row>
    <row r="75" spans="1:19">
      <c r="A75" t="s">
        <v>19</v>
      </c>
      <c r="B75" t="s">
        <v>108</v>
      </c>
      <c r="C75" t="s">
        <v>109</v>
      </c>
      <c r="D75" t="s">
        <v>118</v>
      </c>
      <c r="E75" t="s">
        <v>23</v>
      </c>
      <c r="F75">
        <v>0.4</v>
      </c>
      <c r="G75">
        <v>0</v>
      </c>
      <c r="H75">
        <v>0</v>
      </c>
      <c r="I75">
        <v>0.4</v>
      </c>
      <c r="J75">
        <v>0.4</v>
      </c>
      <c r="K75">
        <v>10.199999999999999</v>
      </c>
      <c r="L75">
        <v>25.5</v>
      </c>
      <c r="M75">
        <v>306</v>
      </c>
      <c r="N75">
        <v>765</v>
      </c>
      <c r="O75">
        <v>102</v>
      </c>
      <c r="P75">
        <v>100</v>
      </c>
      <c r="Q75" s="1">
        <v>1.02</v>
      </c>
      <c r="R75">
        <v>2</v>
      </c>
      <c r="S75">
        <v>1</v>
      </c>
    </row>
    <row r="76" spans="1:19">
      <c r="A76" t="s">
        <v>19</v>
      </c>
      <c r="B76" t="s">
        <v>108</v>
      </c>
      <c r="C76" t="s">
        <v>109</v>
      </c>
      <c r="D76" t="s">
        <v>119</v>
      </c>
      <c r="E76" t="s">
        <v>23</v>
      </c>
      <c r="F76">
        <v>2.18E-2</v>
      </c>
      <c r="G76">
        <v>0</v>
      </c>
      <c r="H76">
        <v>2.18E-2</v>
      </c>
      <c r="I76">
        <v>0</v>
      </c>
      <c r="J76">
        <v>0</v>
      </c>
      <c r="K76">
        <v>6.6666600000000006E-2</v>
      </c>
      <c r="L76">
        <v>3.06</v>
      </c>
      <c r="M76">
        <v>2</v>
      </c>
      <c r="N76">
        <v>91.74</v>
      </c>
      <c r="O76">
        <v>2</v>
      </c>
      <c r="P76">
        <v>20</v>
      </c>
      <c r="Q76" s="1">
        <v>0.1</v>
      </c>
      <c r="R76">
        <v>1</v>
      </c>
      <c r="S76">
        <v>0</v>
      </c>
    </row>
    <row r="77" spans="1:19">
      <c r="A77" t="s">
        <v>19</v>
      </c>
      <c r="B77" t="s">
        <v>108</v>
      </c>
      <c r="C77" t="s">
        <v>109</v>
      </c>
      <c r="D77" t="s">
        <v>120</v>
      </c>
      <c r="E77" t="s">
        <v>23</v>
      </c>
      <c r="F77">
        <v>0.17649999999999999</v>
      </c>
      <c r="G77">
        <v>0</v>
      </c>
      <c r="H77">
        <v>0</v>
      </c>
      <c r="I77">
        <v>0.17649999999999999</v>
      </c>
      <c r="J77">
        <v>0.17649999999999999</v>
      </c>
      <c r="K77">
        <v>0.4</v>
      </c>
      <c r="L77">
        <v>6.8</v>
      </c>
      <c r="M77">
        <v>36</v>
      </c>
      <c r="N77">
        <v>203.97</v>
      </c>
      <c r="O77">
        <v>15</v>
      </c>
      <c r="P77">
        <v>32</v>
      </c>
      <c r="Q77" s="1">
        <v>0.46879999999999999</v>
      </c>
      <c r="R77">
        <v>1</v>
      </c>
      <c r="S77">
        <v>0</v>
      </c>
    </row>
    <row r="78" spans="1:19">
      <c r="A78" t="s">
        <v>19</v>
      </c>
      <c r="B78" t="s">
        <v>108</v>
      </c>
      <c r="C78" t="s">
        <v>109</v>
      </c>
      <c r="D78" t="s">
        <v>121</v>
      </c>
      <c r="E78" t="s">
        <v>23</v>
      </c>
      <c r="F78">
        <v>0.2</v>
      </c>
      <c r="G78">
        <v>0</v>
      </c>
      <c r="H78">
        <v>0</v>
      </c>
      <c r="I78">
        <v>0.2</v>
      </c>
      <c r="J78">
        <v>0.2</v>
      </c>
      <c r="K78">
        <v>5.2</v>
      </c>
      <c r="L78">
        <v>26</v>
      </c>
      <c r="M78">
        <v>156</v>
      </c>
      <c r="N78">
        <v>780</v>
      </c>
      <c r="O78">
        <v>52</v>
      </c>
      <c r="P78">
        <v>50</v>
      </c>
      <c r="Q78" s="1">
        <v>1.04</v>
      </c>
      <c r="R78">
        <v>1</v>
      </c>
      <c r="S78">
        <v>1</v>
      </c>
    </row>
    <row r="79" spans="1:19">
      <c r="A79" t="s">
        <v>19</v>
      </c>
      <c r="B79" t="s">
        <v>108</v>
      </c>
      <c r="C79" t="s">
        <v>109</v>
      </c>
      <c r="D79" t="s">
        <v>122</v>
      </c>
      <c r="E79" t="s">
        <v>23</v>
      </c>
      <c r="F79">
        <v>0.2</v>
      </c>
      <c r="G79">
        <v>0</v>
      </c>
      <c r="H79">
        <v>0</v>
      </c>
      <c r="I79">
        <v>0.2</v>
      </c>
      <c r="J79">
        <v>0.2</v>
      </c>
      <c r="K79">
        <v>1.5542849999999999</v>
      </c>
      <c r="L79">
        <v>7.77</v>
      </c>
      <c r="M79">
        <v>46.63</v>
      </c>
      <c r="N79">
        <v>233.14</v>
      </c>
      <c r="O79">
        <v>15</v>
      </c>
      <c r="P79">
        <v>23</v>
      </c>
      <c r="Q79" s="1">
        <v>0.6522</v>
      </c>
      <c r="R79">
        <v>1</v>
      </c>
      <c r="S79">
        <v>0</v>
      </c>
    </row>
    <row r="80" spans="1:19">
      <c r="A80" t="s">
        <v>19</v>
      </c>
      <c r="B80" t="s">
        <v>108</v>
      </c>
      <c r="C80" t="s">
        <v>109</v>
      </c>
      <c r="D80" t="s">
        <v>123</v>
      </c>
      <c r="E80" t="s">
        <v>23</v>
      </c>
      <c r="F80">
        <v>0.2</v>
      </c>
      <c r="G80">
        <v>0</v>
      </c>
      <c r="H80">
        <v>0</v>
      </c>
      <c r="I80">
        <v>0.2</v>
      </c>
      <c r="J80">
        <v>0.2</v>
      </c>
      <c r="K80">
        <v>0.62171399999999999</v>
      </c>
      <c r="L80">
        <v>6.74</v>
      </c>
      <c r="M80">
        <v>40.409999999999997</v>
      </c>
      <c r="N80">
        <v>202.06</v>
      </c>
      <c r="O80">
        <v>13</v>
      </c>
      <c r="P80">
        <v>23</v>
      </c>
      <c r="Q80" s="1">
        <v>0.56520000000000004</v>
      </c>
      <c r="R80">
        <v>1</v>
      </c>
      <c r="S80">
        <v>0</v>
      </c>
    </row>
    <row r="81" spans="1:19">
      <c r="A81" t="s">
        <v>19</v>
      </c>
      <c r="B81" t="s">
        <v>108</v>
      </c>
      <c r="C81" t="s">
        <v>109</v>
      </c>
      <c r="D81" t="s">
        <v>124</v>
      </c>
      <c r="E81" t="s">
        <v>23</v>
      </c>
      <c r="F81">
        <v>0.29170000000000001</v>
      </c>
      <c r="G81">
        <v>0.29170000000000001</v>
      </c>
      <c r="H81">
        <v>0</v>
      </c>
      <c r="I81">
        <v>0</v>
      </c>
      <c r="J81">
        <v>0</v>
      </c>
      <c r="K81">
        <v>1.3891423000000001</v>
      </c>
      <c r="L81">
        <v>6.23</v>
      </c>
      <c r="M81">
        <v>54.5</v>
      </c>
      <c r="N81">
        <v>186.83</v>
      </c>
      <c r="O81">
        <v>25</v>
      </c>
      <c r="P81">
        <v>50</v>
      </c>
      <c r="Q81" s="1">
        <v>0.5</v>
      </c>
      <c r="R81">
        <v>1</v>
      </c>
      <c r="S81">
        <v>0</v>
      </c>
    </row>
    <row r="82" spans="1:19">
      <c r="A82" t="s">
        <v>19</v>
      </c>
      <c r="B82" t="s">
        <v>108</v>
      </c>
      <c r="C82" t="s">
        <v>109</v>
      </c>
      <c r="D82" t="s">
        <v>125</v>
      </c>
      <c r="E82" t="s">
        <v>23</v>
      </c>
      <c r="F82">
        <v>0.29170000000000001</v>
      </c>
      <c r="G82">
        <v>0</v>
      </c>
      <c r="H82">
        <v>0</v>
      </c>
      <c r="I82">
        <v>0.29170000000000001</v>
      </c>
      <c r="J82">
        <v>0.29170000000000001</v>
      </c>
      <c r="K82">
        <v>1.2822852</v>
      </c>
      <c r="L82">
        <v>7.84</v>
      </c>
      <c r="M82">
        <v>68.650000000000006</v>
      </c>
      <c r="N82">
        <v>235.35</v>
      </c>
      <c r="O82">
        <v>22</v>
      </c>
      <c r="P82">
        <v>32</v>
      </c>
      <c r="Q82" s="1">
        <v>0.6875</v>
      </c>
      <c r="R82">
        <v>1</v>
      </c>
      <c r="S82">
        <v>0</v>
      </c>
    </row>
    <row r="83" spans="1:19">
      <c r="A83" t="s">
        <v>19</v>
      </c>
      <c r="B83" t="s">
        <v>108</v>
      </c>
      <c r="C83" t="s">
        <v>109</v>
      </c>
      <c r="D83" t="s">
        <v>126</v>
      </c>
      <c r="E83" t="s">
        <v>23</v>
      </c>
      <c r="F83">
        <v>0</v>
      </c>
      <c r="G83">
        <v>0</v>
      </c>
      <c r="H83">
        <v>2.18E-2</v>
      </c>
      <c r="I83">
        <v>0</v>
      </c>
      <c r="J83">
        <v>0</v>
      </c>
      <c r="L83">
        <v>9.17</v>
      </c>
      <c r="M83">
        <v>6</v>
      </c>
      <c r="N83">
        <v>275.23</v>
      </c>
      <c r="O83">
        <v>2</v>
      </c>
      <c r="P83">
        <v>20</v>
      </c>
      <c r="Q83" s="1">
        <v>0.1</v>
      </c>
      <c r="R83">
        <v>1</v>
      </c>
      <c r="S83">
        <v>0</v>
      </c>
    </row>
    <row r="84" spans="1:19">
      <c r="A84" t="s">
        <v>19</v>
      </c>
      <c r="B84" t="s">
        <v>108</v>
      </c>
      <c r="C84" t="s">
        <v>109</v>
      </c>
      <c r="D84" t="s">
        <v>127</v>
      </c>
      <c r="E84" t="s">
        <v>23</v>
      </c>
      <c r="F84">
        <v>0.1333</v>
      </c>
      <c r="G84">
        <v>0</v>
      </c>
      <c r="H84">
        <v>0</v>
      </c>
      <c r="I84">
        <v>0.1333</v>
      </c>
      <c r="J84">
        <v>0.1333</v>
      </c>
      <c r="K84">
        <v>1.1171415</v>
      </c>
      <c r="L84">
        <v>8.3800000000000008</v>
      </c>
      <c r="M84">
        <v>33.51</v>
      </c>
      <c r="N84">
        <v>251.42</v>
      </c>
      <c r="O84">
        <v>15</v>
      </c>
      <c r="P84">
        <v>44</v>
      </c>
      <c r="Q84" s="1">
        <v>0.34089999999999998</v>
      </c>
      <c r="R84">
        <v>1</v>
      </c>
      <c r="S84">
        <v>0</v>
      </c>
    </row>
    <row r="85" spans="1:19">
      <c r="A85" t="s">
        <v>19</v>
      </c>
      <c r="B85" t="s">
        <v>108</v>
      </c>
      <c r="C85" t="s">
        <v>109</v>
      </c>
      <c r="D85" t="s">
        <v>128</v>
      </c>
      <c r="E85" t="s">
        <v>23</v>
      </c>
      <c r="F85">
        <v>0.1255</v>
      </c>
      <c r="G85">
        <v>0.1255</v>
      </c>
      <c r="H85">
        <v>0</v>
      </c>
      <c r="I85">
        <v>0</v>
      </c>
      <c r="J85">
        <v>0</v>
      </c>
      <c r="K85">
        <v>0.77714280000000002</v>
      </c>
      <c r="L85">
        <v>6.19</v>
      </c>
      <c r="M85">
        <v>23.31</v>
      </c>
      <c r="N85">
        <v>185.77</v>
      </c>
      <c r="O85">
        <v>12</v>
      </c>
      <c r="P85">
        <v>50</v>
      </c>
      <c r="Q85" s="1">
        <v>0.24</v>
      </c>
      <c r="R85">
        <v>1</v>
      </c>
      <c r="S85">
        <v>0</v>
      </c>
    </row>
    <row r="86" spans="1:19">
      <c r="A86" t="s">
        <v>19</v>
      </c>
      <c r="B86" t="s">
        <v>129</v>
      </c>
      <c r="C86" t="s">
        <v>130</v>
      </c>
      <c r="D86" t="s">
        <v>131</v>
      </c>
      <c r="E86" t="s">
        <v>23</v>
      </c>
      <c r="F86">
        <v>0.6</v>
      </c>
      <c r="G86">
        <v>0.4</v>
      </c>
      <c r="H86">
        <v>0</v>
      </c>
      <c r="I86">
        <v>0.2</v>
      </c>
      <c r="J86">
        <v>0.2</v>
      </c>
      <c r="K86">
        <v>12.083237</v>
      </c>
      <c r="L86">
        <v>20.14</v>
      </c>
      <c r="M86">
        <v>362.5</v>
      </c>
      <c r="N86">
        <v>604.16</v>
      </c>
      <c r="O86">
        <v>120</v>
      </c>
      <c r="P86">
        <v>134</v>
      </c>
      <c r="Q86" s="1">
        <v>0.89549999999999996</v>
      </c>
      <c r="R86">
        <v>3</v>
      </c>
      <c r="S86">
        <v>3</v>
      </c>
    </row>
    <row r="87" spans="1:19">
      <c r="A87" t="s">
        <v>19</v>
      </c>
      <c r="B87" t="s">
        <v>129</v>
      </c>
      <c r="C87" t="s">
        <v>130</v>
      </c>
      <c r="D87" t="s">
        <v>132</v>
      </c>
      <c r="E87" t="s">
        <v>23</v>
      </c>
      <c r="F87">
        <v>0.4</v>
      </c>
      <c r="G87">
        <v>0.2</v>
      </c>
      <c r="H87">
        <v>0</v>
      </c>
      <c r="I87">
        <v>0.2</v>
      </c>
      <c r="J87">
        <v>0.2</v>
      </c>
      <c r="K87">
        <v>9.8000000000000007</v>
      </c>
      <c r="L87">
        <v>24.5</v>
      </c>
      <c r="M87">
        <v>294</v>
      </c>
      <c r="N87">
        <v>735</v>
      </c>
      <c r="O87">
        <v>98</v>
      </c>
      <c r="P87">
        <v>100</v>
      </c>
      <c r="Q87" s="1">
        <v>0.98</v>
      </c>
      <c r="R87">
        <v>2</v>
      </c>
      <c r="S87">
        <v>2</v>
      </c>
    </row>
    <row r="88" spans="1:19">
      <c r="A88" t="s">
        <v>19</v>
      </c>
      <c r="B88" t="s">
        <v>129</v>
      </c>
      <c r="C88" t="s">
        <v>130</v>
      </c>
      <c r="D88" t="s">
        <v>133</v>
      </c>
      <c r="E88" t="s">
        <v>23</v>
      </c>
      <c r="F88">
        <v>0.2</v>
      </c>
      <c r="G88">
        <v>0.2</v>
      </c>
      <c r="H88">
        <v>0</v>
      </c>
      <c r="I88">
        <v>0</v>
      </c>
      <c r="J88">
        <v>0</v>
      </c>
      <c r="K88">
        <v>3.5</v>
      </c>
      <c r="L88">
        <v>17.5</v>
      </c>
      <c r="M88">
        <v>105</v>
      </c>
      <c r="N88">
        <v>525</v>
      </c>
      <c r="O88">
        <v>35</v>
      </c>
      <c r="P88">
        <v>50</v>
      </c>
      <c r="Q88" s="1">
        <v>0.7</v>
      </c>
      <c r="R88">
        <v>1</v>
      </c>
      <c r="S88">
        <v>0</v>
      </c>
    </row>
    <row r="89" spans="1:19">
      <c r="A89" t="s">
        <v>19</v>
      </c>
      <c r="B89" t="s">
        <v>134</v>
      </c>
      <c r="C89" t="s">
        <v>135</v>
      </c>
      <c r="D89" t="s">
        <v>136</v>
      </c>
      <c r="E89" t="s">
        <v>23</v>
      </c>
      <c r="F89">
        <v>0.2</v>
      </c>
      <c r="G89">
        <v>0</v>
      </c>
      <c r="H89">
        <v>0</v>
      </c>
      <c r="I89">
        <v>0.2</v>
      </c>
      <c r="J89">
        <v>0.2</v>
      </c>
      <c r="K89">
        <v>3.850654</v>
      </c>
      <c r="L89">
        <v>19.25</v>
      </c>
      <c r="M89">
        <v>115.52</v>
      </c>
      <c r="N89">
        <v>577.6</v>
      </c>
      <c r="O89">
        <v>38</v>
      </c>
      <c r="P89">
        <v>50</v>
      </c>
      <c r="Q89" s="1">
        <v>0.76</v>
      </c>
      <c r="R89">
        <v>1</v>
      </c>
      <c r="S89">
        <v>0</v>
      </c>
    </row>
    <row r="90" spans="1:19">
      <c r="A90" t="s">
        <v>19</v>
      </c>
      <c r="B90" t="s">
        <v>134</v>
      </c>
      <c r="C90" t="s">
        <v>135</v>
      </c>
      <c r="D90" t="s">
        <v>137</v>
      </c>
      <c r="E90" t="s">
        <v>23</v>
      </c>
      <c r="F90">
        <v>0.6</v>
      </c>
      <c r="G90">
        <v>0.22270000000000001</v>
      </c>
      <c r="H90">
        <v>0</v>
      </c>
      <c r="I90">
        <v>0.37729999999999903</v>
      </c>
      <c r="J90">
        <v>0.37730000000000002</v>
      </c>
      <c r="K90">
        <v>11.557904000000001</v>
      </c>
      <c r="L90">
        <v>19.260000000000002</v>
      </c>
      <c r="M90">
        <v>346.74</v>
      </c>
      <c r="N90">
        <v>577.9</v>
      </c>
      <c r="O90">
        <v>115</v>
      </c>
      <c r="P90">
        <v>137</v>
      </c>
      <c r="Q90" s="1">
        <v>0.83940000000000003</v>
      </c>
      <c r="R90">
        <v>3</v>
      </c>
      <c r="S90">
        <v>1</v>
      </c>
    </row>
    <row r="91" spans="1:19">
      <c r="A91" t="s">
        <v>19</v>
      </c>
      <c r="B91" t="s">
        <v>134</v>
      </c>
      <c r="C91" t="s">
        <v>135</v>
      </c>
      <c r="D91" t="s">
        <v>138</v>
      </c>
      <c r="E91" t="s">
        <v>23</v>
      </c>
      <c r="F91">
        <v>0.2</v>
      </c>
      <c r="G91">
        <v>0.1333</v>
      </c>
      <c r="H91">
        <v>0</v>
      </c>
      <c r="I91">
        <v>6.6699999999999995E-2</v>
      </c>
      <c r="J91">
        <v>6.6699999999999995E-2</v>
      </c>
      <c r="K91">
        <v>4.9000000000000004</v>
      </c>
      <c r="L91">
        <v>24.5</v>
      </c>
      <c r="M91">
        <v>147</v>
      </c>
      <c r="N91">
        <v>735</v>
      </c>
      <c r="O91">
        <v>49</v>
      </c>
      <c r="P91">
        <v>50</v>
      </c>
      <c r="Q91" s="1">
        <v>0.98</v>
      </c>
      <c r="R91">
        <v>1</v>
      </c>
      <c r="S91">
        <v>0</v>
      </c>
    </row>
    <row r="92" spans="1:19">
      <c r="A92" t="s">
        <v>19</v>
      </c>
      <c r="B92" t="s">
        <v>139</v>
      </c>
      <c r="C92" t="s">
        <v>140</v>
      </c>
      <c r="D92" t="s">
        <v>141</v>
      </c>
      <c r="E92" t="s">
        <v>23</v>
      </c>
      <c r="F92">
        <v>1.5999999999999901</v>
      </c>
      <c r="G92">
        <v>0.2</v>
      </c>
      <c r="H92">
        <v>0.6</v>
      </c>
      <c r="I92">
        <v>0.8</v>
      </c>
      <c r="J92">
        <v>0.8</v>
      </c>
      <c r="K92">
        <v>34.499223999999998</v>
      </c>
      <c r="L92">
        <v>21.56</v>
      </c>
      <c r="M92">
        <v>1034.98</v>
      </c>
      <c r="N92">
        <v>646.86</v>
      </c>
      <c r="O92">
        <v>341</v>
      </c>
      <c r="P92">
        <v>407</v>
      </c>
      <c r="Q92" s="1">
        <v>0.83779999999999999</v>
      </c>
      <c r="R92">
        <v>8</v>
      </c>
      <c r="S92">
        <v>8</v>
      </c>
    </row>
    <row r="93" spans="1:19">
      <c r="A93" t="s">
        <v>19</v>
      </c>
      <c r="B93" t="s">
        <v>139</v>
      </c>
      <c r="C93" t="s">
        <v>140</v>
      </c>
      <c r="D93" t="s">
        <v>142</v>
      </c>
      <c r="E93" t="s">
        <v>23</v>
      </c>
      <c r="F93">
        <v>0.2</v>
      </c>
      <c r="G93">
        <v>0.2</v>
      </c>
      <c r="H93">
        <v>0</v>
      </c>
      <c r="I93">
        <v>0</v>
      </c>
      <c r="J93">
        <v>0</v>
      </c>
      <c r="K93">
        <v>2.2999999999999998</v>
      </c>
      <c r="L93">
        <v>11.5</v>
      </c>
      <c r="M93">
        <v>69</v>
      </c>
      <c r="N93">
        <v>345</v>
      </c>
      <c r="O93">
        <v>23</v>
      </c>
      <c r="P93">
        <v>50</v>
      </c>
      <c r="Q93" s="1">
        <v>0.46</v>
      </c>
      <c r="R93">
        <v>1</v>
      </c>
      <c r="S93">
        <v>0</v>
      </c>
    </row>
    <row r="94" spans="1:19">
      <c r="A94" t="s">
        <v>19</v>
      </c>
      <c r="B94" t="s">
        <v>139</v>
      </c>
      <c r="C94" t="s">
        <v>140</v>
      </c>
      <c r="D94" t="s">
        <v>143</v>
      </c>
      <c r="E94" t="s">
        <v>23</v>
      </c>
      <c r="F94">
        <v>0.2</v>
      </c>
      <c r="G94">
        <v>0</v>
      </c>
      <c r="H94">
        <v>0.2</v>
      </c>
      <c r="I94">
        <v>0</v>
      </c>
      <c r="J94">
        <v>0</v>
      </c>
      <c r="K94">
        <v>2.486856</v>
      </c>
      <c r="L94">
        <v>12.43</v>
      </c>
      <c r="M94">
        <v>74.61</v>
      </c>
      <c r="N94">
        <v>373.03</v>
      </c>
      <c r="O94">
        <v>24</v>
      </c>
      <c r="P94">
        <v>46</v>
      </c>
      <c r="Q94" s="1">
        <v>0.52170000000000005</v>
      </c>
      <c r="R94">
        <v>1</v>
      </c>
      <c r="S94">
        <v>0</v>
      </c>
    </row>
    <row r="95" spans="1:19">
      <c r="A95" t="s">
        <v>19</v>
      </c>
      <c r="B95" t="s">
        <v>139</v>
      </c>
      <c r="C95" t="s">
        <v>140</v>
      </c>
      <c r="D95" t="s">
        <v>144</v>
      </c>
      <c r="E95" t="s">
        <v>23</v>
      </c>
      <c r="F95">
        <v>0.2</v>
      </c>
      <c r="G95">
        <v>0</v>
      </c>
      <c r="H95">
        <v>0</v>
      </c>
      <c r="I95">
        <v>0.2</v>
      </c>
      <c r="J95">
        <v>0.2</v>
      </c>
      <c r="K95">
        <v>5</v>
      </c>
      <c r="L95">
        <v>25</v>
      </c>
      <c r="M95">
        <v>150</v>
      </c>
      <c r="N95">
        <v>750</v>
      </c>
      <c r="O95">
        <v>50</v>
      </c>
      <c r="P95">
        <v>50</v>
      </c>
      <c r="Q95" s="1">
        <v>1</v>
      </c>
      <c r="R95">
        <v>1</v>
      </c>
      <c r="S95">
        <v>0</v>
      </c>
    </row>
    <row r="96" spans="1:19">
      <c r="A96" t="s">
        <v>19</v>
      </c>
      <c r="B96" t="s">
        <v>139</v>
      </c>
      <c r="C96" t="s">
        <v>140</v>
      </c>
      <c r="D96" t="s">
        <v>145</v>
      </c>
      <c r="E96" t="s">
        <v>23</v>
      </c>
      <c r="F96">
        <v>0.2</v>
      </c>
      <c r="G96">
        <v>0</v>
      </c>
      <c r="H96">
        <v>0</v>
      </c>
      <c r="I96">
        <v>0.2</v>
      </c>
      <c r="J96">
        <v>0.2</v>
      </c>
      <c r="K96">
        <v>3.1</v>
      </c>
      <c r="L96">
        <v>15.5</v>
      </c>
      <c r="M96">
        <v>93</v>
      </c>
      <c r="N96">
        <v>465</v>
      </c>
      <c r="O96">
        <v>31</v>
      </c>
      <c r="P96">
        <v>50</v>
      </c>
      <c r="Q96" s="1">
        <v>0.62</v>
      </c>
      <c r="R96">
        <v>1</v>
      </c>
      <c r="S96">
        <v>0</v>
      </c>
    </row>
    <row r="97" spans="1:19">
      <c r="A97" t="s">
        <v>19</v>
      </c>
      <c r="B97" t="s">
        <v>139</v>
      </c>
      <c r="C97" t="s">
        <v>140</v>
      </c>
      <c r="D97" t="s">
        <v>146</v>
      </c>
      <c r="E97" t="s">
        <v>23</v>
      </c>
      <c r="F97">
        <v>0.32150000000000001</v>
      </c>
      <c r="G97">
        <v>0.32150000000000001</v>
      </c>
      <c r="H97">
        <v>0</v>
      </c>
      <c r="I97">
        <v>0</v>
      </c>
      <c r="J97">
        <v>0</v>
      </c>
      <c r="K97">
        <v>2.9999988000000002</v>
      </c>
      <c r="L97">
        <v>9.33</v>
      </c>
      <c r="M97">
        <v>90</v>
      </c>
      <c r="N97">
        <v>279.94</v>
      </c>
      <c r="O97">
        <v>18</v>
      </c>
      <c r="P97">
        <v>32</v>
      </c>
      <c r="Q97" s="1">
        <v>0.5625</v>
      </c>
      <c r="R97">
        <v>1</v>
      </c>
      <c r="S97">
        <v>0</v>
      </c>
    </row>
    <row r="98" spans="1:19">
      <c r="A98" t="s">
        <v>19</v>
      </c>
      <c r="B98" t="s">
        <v>139</v>
      </c>
      <c r="C98" t="s">
        <v>140</v>
      </c>
      <c r="D98" t="s">
        <v>147</v>
      </c>
      <c r="E98" t="s">
        <v>23</v>
      </c>
      <c r="F98">
        <v>0.32150000000000001</v>
      </c>
      <c r="G98">
        <v>0.32150000000000001</v>
      </c>
      <c r="H98">
        <v>0</v>
      </c>
      <c r="I98">
        <v>0</v>
      </c>
      <c r="J98">
        <v>0</v>
      </c>
      <c r="K98">
        <v>2.7977135999999998</v>
      </c>
      <c r="L98">
        <v>14.68</v>
      </c>
      <c r="M98">
        <v>141.63</v>
      </c>
      <c r="N98">
        <v>440.54</v>
      </c>
      <c r="O98">
        <v>27</v>
      </c>
      <c r="P98">
        <v>32</v>
      </c>
      <c r="Q98" s="1">
        <v>0.84379999999999999</v>
      </c>
      <c r="R98">
        <v>1</v>
      </c>
      <c r="S98">
        <v>0</v>
      </c>
    </row>
    <row r="99" spans="1:19">
      <c r="A99" t="s">
        <v>19</v>
      </c>
      <c r="B99" t="s">
        <v>139</v>
      </c>
      <c r="C99" t="s">
        <v>140</v>
      </c>
      <c r="D99" t="s">
        <v>148</v>
      </c>
      <c r="E99" t="s">
        <v>23</v>
      </c>
      <c r="F99">
        <v>0.2</v>
      </c>
      <c r="G99">
        <v>0.2</v>
      </c>
      <c r="H99">
        <v>0</v>
      </c>
      <c r="I99">
        <v>0</v>
      </c>
      <c r="J99">
        <v>0</v>
      </c>
      <c r="K99">
        <v>1.657904</v>
      </c>
      <c r="L99">
        <v>8.2899999999999991</v>
      </c>
      <c r="M99">
        <v>49.74</v>
      </c>
      <c r="N99">
        <v>248.69</v>
      </c>
      <c r="O99">
        <v>16</v>
      </c>
      <c r="P99">
        <v>50</v>
      </c>
      <c r="Q99" s="1">
        <v>0.32</v>
      </c>
      <c r="R99">
        <v>1</v>
      </c>
      <c r="S99">
        <v>0</v>
      </c>
    </row>
    <row r="100" spans="1:19">
      <c r="A100" t="s">
        <v>19</v>
      </c>
      <c r="B100" t="s">
        <v>149</v>
      </c>
      <c r="C100" t="s">
        <v>150</v>
      </c>
      <c r="D100" t="s">
        <v>151</v>
      </c>
      <c r="E100" t="s">
        <v>23</v>
      </c>
      <c r="F100">
        <v>0.2</v>
      </c>
      <c r="G100">
        <v>0</v>
      </c>
      <c r="H100">
        <v>0</v>
      </c>
      <c r="I100">
        <v>0.2</v>
      </c>
      <c r="J100">
        <v>0.2</v>
      </c>
      <c r="K100">
        <v>3.4</v>
      </c>
      <c r="L100">
        <v>17</v>
      </c>
      <c r="M100">
        <v>102</v>
      </c>
      <c r="N100">
        <v>510</v>
      </c>
      <c r="O100">
        <v>34</v>
      </c>
      <c r="P100">
        <v>50</v>
      </c>
      <c r="Q100" s="1">
        <v>0.68</v>
      </c>
      <c r="R100">
        <v>1</v>
      </c>
      <c r="S100">
        <v>0</v>
      </c>
    </row>
    <row r="101" spans="1:19">
      <c r="A101" t="s">
        <v>19</v>
      </c>
      <c r="B101" t="s">
        <v>152</v>
      </c>
      <c r="C101" t="s">
        <v>153</v>
      </c>
      <c r="D101" t="s">
        <v>154</v>
      </c>
      <c r="E101" t="s">
        <v>23</v>
      </c>
      <c r="F101">
        <v>1</v>
      </c>
      <c r="G101">
        <v>0.6</v>
      </c>
      <c r="H101">
        <v>0</v>
      </c>
      <c r="I101">
        <v>0.4</v>
      </c>
      <c r="J101">
        <v>0.4</v>
      </c>
      <c r="K101">
        <v>14.687611</v>
      </c>
      <c r="L101">
        <v>14.69</v>
      </c>
      <c r="M101">
        <v>440.63</v>
      </c>
      <c r="N101">
        <v>440.63</v>
      </c>
      <c r="O101">
        <v>147</v>
      </c>
      <c r="P101">
        <v>220</v>
      </c>
      <c r="Q101" s="1">
        <v>0.66820000000000002</v>
      </c>
      <c r="R101">
        <v>5</v>
      </c>
      <c r="S101">
        <v>1</v>
      </c>
    </row>
    <row r="102" spans="1:19">
      <c r="A102" t="s">
        <v>19</v>
      </c>
      <c r="B102" t="s">
        <v>152</v>
      </c>
      <c r="C102" t="s">
        <v>153</v>
      </c>
      <c r="D102" t="s">
        <v>155</v>
      </c>
      <c r="E102" t="s">
        <v>23</v>
      </c>
      <c r="F102">
        <v>0.4</v>
      </c>
      <c r="G102">
        <v>0</v>
      </c>
      <c r="H102">
        <v>0</v>
      </c>
      <c r="I102">
        <v>0.4</v>
      </c>
      <c r="J102">
        <v>0.4</v>
      </c>
      <c r="K102">
        <v>10</v>
      </c>
      <c r="L102">
        <v>25</v>
      </c>
      <c r="M102">
        <v>300</v>
      </c>
      <c r="N102">
        <v>750</v>
      </c>
      <c r="O102">
        <v>100</v>
      </c>
      <c r="P102">
        <v>100</v>
      </c>
      <c r="Q102" s="1">
        <v>1</v>
      </c>
      <c r="R102">
        <v>2</v>
      </c>
      <c r="S102">
        <v>12</v>
      </c>
    </row>
    <row r="103" spans="1:19">
      <c r="A103" t="s">
        <v>19</v>
      </c>
      <c r="B103" t="s">
        <v>156</v>
      </c>
      <c r="C103" t="s">
        <v>157</v>
      </c>
      <c r="D103" t="s">
        <v>158</v>
      </c>
      <c r="E103" t="s">
        <v>23</v>
      </c>
      <c r="F103">
        <v>1.99979999999999</v>
      </c>
      <c r="G103">
        <v>0.33329999999999999</v>
      </c>
      <c r="H103">
        <v>0</v>
      </c>
      <c r="I103">
        <v>1.6664999999999901</v>
      </c>
      <c r="J103">
        <v>1.6664999999999901</v>
      </c>
      <c r="K103">
        <v>23.3719912</v>
      </c>
      <c r="L103">
        <v>11.69</v>
      </c>
      <c r="M103">
        <v>701.16</v>
      </c>
      <c r="N103">
        <v>350.61</v>
      </c>
      <c r="O103">
        <v>139</v>
      </c>
      <c r="P103">
        <v>180</v>
      </c>
      <c r="Q103" s="1">
        <v>0.7722</v>
      </c>
      <c r="R103">
        <v>6</v>
      </c>
      <c r="S103">
        <v>11</v>
      </c>
    </row>
    <row r="104" spans="1:19">
      <c r="A104" t="s">
        <v>19</v>
      </c>
      <c r="B104" t="s">
        <v>156</v>
      </c>
      <c r="C104" t="s">
        <v>157</v>
      </c>
      <c r="D104" t="s">
        <v>159</v>
      </c>
      <c r="E104" t="s">
        <v>23</v>
      </c>
      <c r="F104">
        <v>0.66659999999999997</v>
      </c>
      <c r="G104">
        <v>0</v>
      </c>
      <c r="H104">
        <v>0</v>
      </c>
      <c r="I104">
        <v>0.66659999999999997</v>
      </c>
      <c r="J104">
        <v>0.66659999999999997</v>
      </c>
      <c r="K104">
        <v>8.6666632000000003</v>
      </c>
      <c r="L104">
        <v>13</v>
      </c>
      <c r="M104">
        <v>260</v>
      </c>
      <c r="N104">
        <v>390.04</v>
      </c>
      <c r="O104">
        <v>52</v>
      </c>
      <c r="P104">
        <v>60</v>
      </c>
      <c r="Q104" s="1">
        <v>0.86670000000000003</v>
      </c>
      <c r="R104">
        <v>2</v>
      </c>
      <c r="S104">
        <v>2</v>
      </c>
    </row>
    <row r="105" spans="1:19">
      <c r="A105" t="s">
        <v>19</v>
      </c>
      <c r="B105" t="s">
        <v>156</v>
      </c>
      <c r="C105" t="s">
        <v>157</v>
      </c>
      <c r="D105" t="s">
        <v>160</v>
      </c>
      <c r="E105" t="s">
        <v>23</v>
      </c>
      <c r="F105">
        <v>0.99990000000000001</v>
      </c>
      <c r="G105">
        <v>0.66659999999999997</v>
      </c>
      <c r="H105">
        <v>0</v>
      </c>
      <c r="I105">
        <v>0.33329999999999999</v>
      </c>
      <c r="J105">
        <v>0.33329999999999999</v>
      </c>
      <c r="K105">
        <v>10.7856974</v>
      </c>
      <c r="L105">
        <v>10.79</v>
      </c>
      <c r="M105">
        <v>323.57</v>
      </c>
      <c r="N105">
        <v>323.60000000000002</v>
      </c>
      <c r="O105">
        <v>64</v>
      </c>
      <c r="P105">
        <v>90</v>
      </c>
      <c r="Q105" s="1">
        <v>0.71109999999999995</v>
      </c>
      <c r="R105">
        <v>3</v>
      </c>
      <c r="S105">
        <v>0</v>
      </c>
    </row>
    <row r="106" spans="1:19">
      <c r="A106" t="s">
        <v>19</v>
      </c>
      <c r="B106" t="s">
        <v>156</v>
      </c>
      <c r="C106" t="s">
        <v>157</v>
      </c>
      <c r="D106" t="s">
        <v>161</v>
      </c>
      <c r="E106" t="s">
        <v>23</v>
      </c>
      <c r="F106">
        <v>0.2</v>
      </c>
      <c r="G106">
        <v>0.2</v>
      </c>
      <c r="H106">
        <v>0</v>
      </c>
      <c r="I106">
        <v>0</v>
      </c>
      <c r="J106">
        <v>0</v>
      </c>
      <c r="K106">
        <v>0.9</v>
      </c>
      <c r="L106">
        <v>5.5</v>
      </c>
      <c r="M106">
        <v>33</v>
      </c>
      <c r="N106">
        <v>165</v>
      </c>
      <c r="O106">
        <v>11</v>
      </c>
      <c r="P106">
        <v>20</v>
      </c>
      <c r="Q106" s="1">
        <v>0.55000000000000004</v>
      </c>
      <c r="R106">
        <v>1</v>
      </c>
      <c r="S106">
        <v>0</v>
      </c>
    </row>
    <row r="107" spans="1:19">
      <c r="A107" t="s">
        <v>19</v>
      </c>
      <c r="B107" t="s">
        <v>162</v>
      </c>
      <c r="C107" t="s">
        <v>163</v>
      </c>
      <c r="D107" t="s">
        <v>164</v>
      </c>
      <c r="E107" t="s">
        <v>23</v>
      </c>
      <c r="F107">
        <v>0.4</v>
      </c>
      <c r="G107">
        <v>0</v>
      </c>
      <c r="H107">
        <v>0</v>
      </c>
      <c r="I107">
        <v>0.4</v>
      </c>
      <c r="J107">
        <v>0.4</v>
      </c>
      <c r="K107">
        <v>5.6999999999999904</v>
      </c>
      <c r="L107">
        <v>14.25</v>
      </c>
      <c r="M107">
        <v>171</v>
      </c>
      <c r="N107">
        <v>427.5</v>
      </c>
      <c r="O107">
        <v>57</v>
      </c>
      <c r="P107">
        <v>100</v>
      </c>
      <c r="Q107" s="1">
        <v>0.56999999999999995</v>
      </c>
      <c r="R107">
        <v>2</v>
      </c>
      <c r="S107">
        <v>0</v>
      </c>
    </row>
    <row r="108" spans="1:19">
      <c r="A108" t="s">
        <v>19</v>
      </c>
      <c r="B108" t="s">
        <v>162</v>
      </c>
      <c r="C108" t="s">
        <v>163</v>
      </c>
      <c r="D108" t="s">
        <v>165</v>
      </c>
      <c r="E108" t="s">
        <v>23</v>
      </c>
      <c r="F108">
        <v>0.2</v>
      </c>
      <c r="G108">
        <v>0</v>
      </c>
      <c r="H108">
        <v>0</v>
      </c>
      <c r="I108">
        <v>0.2</v>
      </c>
      <c r="J108">
        <v>0.2</v>
      </c>
      <c r="K108">
        <v>4.3</v>
      </c>
      <c r="L108">
        <v>21.5</v>
      </c>
      <c r="M108">
        <v>129</v>
      </c>
      <c r="N108">
        <v>645</v>
      </c>
      <c r="O108">
        <v>43</v>
      </c>
      <c r="P108">
        <v>50</v>
      </c>
      <c r="Q108" s="1">
        <v>0.86</v>
      </c>
      <c r="R108">
        <v>1</v>
      </c>
      <c r="S108">
        <v>1</v>
      </c>
    </row>
    <row r="109" spans="1:19">
      <c r="A109" t="s">
        <v>19</v>
      </c>
      <c r="B109" t="s">
        <v>166</v>
      </c>
      <c r="C109" t="s">
        <v>167</v>
      </c>
      <c r="D109" t="s">
        <v>168</v>
      </c>
      <c r="E109" t="s">
        <v>169</v>
      </c>
      <c r="F109">
        <v>0.33329999999999999</v>
      </c>
      <c r="G109">
        <v>0</v>
      </c>
      <c r="H109">
        <v>0</v>
      </c>
      <c r="I109">
        <v>0.33329999999999999</v>
      </c>
      <c r="J109">
        <v>0.33329999999999999</v>
      </c>
      <c r="K109">
        <v>4.7146657999999997</v>
      </c>
      <c r="L109">
        <v>14.15</v>
      </c>
      <c r="M109">
        <v>141.44</v>
      </c>
      <c r="N109">
        <v>424.36</v>
      </c>
      <c r="O109">
        <v>26</v>
      </c>
      <c r="P109">
        <v>30</v>
      </c>
      <c r="Q109" s="1">
        <v>0.86670000000000003</v>
      </c>
      <c r="R109">
        <v>1</v>
      </c>
      <c r="S109">
        <v>0</v>
      </c>
    </row>
    <row r="110" spans="1:19">
      <c r="A110" t="s">
        <v>19</v>
      </c>
      <c r="B110" t="s">
        <v>24</v>
      </c>
      <c r="C110" t="s">
        <v>25</v>
      </c>
      <c r="D110" t="s">
        <v>26</v>
      </c>
      <c r="E110" t="s">
        <v>169</v>
      </c>
      <c r="F110">
        <v>2.3331</v>
      </c>
      <c r="G110">
        <v>0</v>
      </c>
      <c r="H110">
        <v>0</v>
      </c>
      <c r="I110">
        <v>2.3331</v>
      </c>
      <c r="J110">
        <v>2.3331</v>
      </c>
      <c r="K110">
        <v>36.964155199999901</v>
      </c>
      <c r="L110">
        <v>15.84</v>
      </c>
      <c r="M110">
        <v>1108.92</v>
      </c>
      <c r="N110">
        <v>475.3</v>
      </c>
      <c r="O110">
        <v>219</v>
      </c>
      <c r="P110">
        <v>216</v>
      </c>
      <c r="Q110" s="1">
        <v>1.0139</v>
      </c>
      <c r="R110">
        <v>7</v>
      </c>
      <c r="S110">
        <v>3</v>
      </c>
    </row>
    <row r="111" spans="1:19">
      <c r="A111" t="s">
        <v>19</v>
      </c>
      <c r="B111" t="s">
        <v>24</v>
      </c>
      <c r="C111" t="s">
        <v>25</v>
      </c>
      <c r="D111" t="s">
        <v>27</v>
      </c>
      <c r="E111" t="s">
        <v>169</v>
      </c>
      <c r="F111">
        <v>0.99990000000000001</v>
      </c>
      <c r="G111">
        <v>0</v>
      </c>
      <c r="H111">
        <v>0</v>
      </c>
      <c r="I111">
        <v>0.99990000000000001</v>
      </c>
      <c r="J111">
        <v>0.99990000000000001</v>
      </c>
      <c r="K111">
        <v>15.499993799999899</v>
      </c>
      <c r="L111">
        <v>15.5</v>
      </c>
      <c r="M111">
        <v>465</v>
      </c>
      <c r="N111">
        <v>465.05</v>
      </c>
      <c r="O111">
        <v>93</v>
      </c>
      <c r="P111">
        <v>90</v>
      </c>
      <c r="Q111" s="1">
        <v>1.0333000000000001</v>
      </c>
      <c r="R111">
        <v>3</v>
      </c>
      <c r="S111">
        <v>4</v>
      </c>
    </row>
    <row r="112" spans="1:19">
      <c r="A112" t="s">
        <v>19</v>
      </c>
      <c r="B112" t="s">
        <v>24</v>
      </c>
      <c r="C112" t="s">
        <v>25</v>
      </c>
      <c r="D112" t="s">
        <v>28</v>
      </c>
      <c r="E112" t="s">
        <v>169</v>
      </c>
      <c r="F112">
        <v>1.3331999999999999</v>
      </c>
      <c r="G112">
        <v>0.33329999999999999</v>
      </c>
      <c r="H112">
        <v>0.33329999999999999</v>
      </c>
      <c r="I112">
        <v>0.66659999999999997</v>
      </c>
      <c r="J112">
        <v>0.66659999999999997</v>
      </c>
      <c r="K112">
        <v>18.333326</v>
      </c>
      <c r="L112">
        <v>13.75</v>
      </c>
      <c r="M112">
        <v>550</v>
      </c>
      <c r="N112">
        <v>412.54</v>
      </c>
      <c r="O112">
        <v>110</v>
      </c>
      <c r="P112">
        <v>120</v>
      </c>
      <c r="Q112" s="1">
        <v>0.91669999999999996</v>
      </c>
      <c r="R112">
        <v>4</v>
      </c>
      <c r="S112">
        <v>1</v>
      </c>
    </row>
    <row r="113" spans="1:19">
      <c r="A113" t="s">
        <v>19</v>
      </c>
      <c r="B113" t="s">
        <v>24</v>
      </c>
      <c r="C113" t="s">
        <v>25</v>
      </c>
      <c r="D113" t="s">
        <v>29</v>
      </c>
      <c r="E113" t="s">
        <v>169</v>
      </c>
      <c r="F113">
        <v>0.33329999999999999</v>
      </c>
      <c r="G113">
        <v>0.33329999999999999</v>
      </c>
      <c r="H113">
        <v>0</v>
      </c>
      <c r="I113">
        <v>0</v>
      </c>
      <c r="J113">
        <v>0</v>
      </c>
      <c r="K113">
        <v>5.4999978</v>
      </c>
      <c r="L113">
        <v>16.5</v>
      </c>
      <c r="M113">
        <v>165</v>
      </c>
      <c r="N113">
        <v>495.05</v>
      </c>
      <c r="O113">
        <v>33</v>
      </c>
      <c r="P113">
        <v>30</v>
      </c>
      <c r="Q113" s="1">
        <v>1.1000000000000001</v>
      </c>
      <c r="R113">
        <v>1</v>
      </c>
      <c r="S113">
        <v>0</v>
      </c>
    </row>
    <row r="114" spans="1:19">
      <c r="A114" t="s">
        <v>19</v>
      </c>
      <c r="B114" t="s">
        <v>24</v>
      </c>
      <c r="C114" t="s">
        <v>25</v>
      </c>
      <c r="D114" t="s">
        <v>30</v>
      </c>
      <c r="E114" t="s">
        <v>169</v>
      </c>
      <c r="F114">
        <v>1</v>
      </c>
      <c r="G114">
        <v>0.4</v>
      </c>
      <c r="H114">
        <v>0</v>
      </c>
      <c r="I114">
        <v>0.6</v>
      </c>
      <c r="J114">
        <v>0.6</v>
      </c>
      <c r="K114">
        <v>21</v>
      </c>
      <c r="L114">
        <v>21</v>
      </c>
      <c r="M114">
        <v>630</v>
      </c>
      <c r="N114">
        <v>630</v>
      </c>
      <c r="O114">
        <v>210</v>
      </c>
      <c r="P114">
        <v>225</v>
      </c>
      <c r="Q114" s="1">
        <v>0.93330000000000002</v>
      </c>
      <c r="R114">
        <v>5</v>
      </c>
      <c r="S114">
        <v>0</v>
      </c>
    </row>
    <row r="115" spans="1:19">
      <c r="A115" t="s">
        <v>19</v>
      </c>
      <c r="B115" t="s">
        <v>24</v>
      </c>
      <c r="C115" t="s">
        <v>25</v>
      </c>
      <c r="D115" t="s">
        <v>31</v>
      </c>
      <c r="E115" t="s">
        <v>169</v>
      </c>
      <c r="F115">
        <v>0.4</v>
      </c>
      <c r="G115">
        <v>0</v>
      </c>
      <c r="H115">
        <v>0</v>
      </c>
      <c r="I115">
        <v>0.4</v>
      </c>
      <c r="J115">
        <v>0.4</v>
      </c>
      <c r="K115">
        <v>10.4</v>
      </c>
      <c r="L115">
        <v>26</v>
      </c>
      <c r="M115">
        <v>312</v>
      </c>
      <c r="N115">
        <v>780</v>
      </c>
      <c r="O115">
        <v>104</v>
      </c>
      <c r="P115">
        <v>100</v>
      </c>
      <c r="Q115" s="1">
        <v>1.04</v>
      </c>
      <c r="R115">
        <v>2</v>
      </c>
      <c r="S115">
        <v>3</v>
      </c>
    </row>
    <row r="116" spans="1:19">
      <c r="A116" t="s">
        <v>19</v>
      </c>
      <c r="B116" t="s">
        <v>24</v>
      </c>
      <c r="C116" t="s">
        <v>25</v>
      </c>
      <c r="D116" t="s">
        <v>32</v>
      </c>
      <c r="E116" t="s">
        <v>169</v>
      </c>
      <c r="F116">
        <v>0.33329999999999999</v>
      </c>
      <c r="G116">
        <v>0.33329999999999999</v>
      </c>
      <c r="H116">
        <v>0</v>
      </c>
      <c r="I116">
        <v>0</v>
      </c>
      <c r="J116">
        <v>0</v>
      </c>
      <c r="K116">
        <v>5.6666644000000002</v>
      </c>
      <c r="L116">
        <v>17</v>
      </c>
      <c r="M116">
        <v>170</v>
      </c>
      <c r="N116">
        <v>510.05</v>
      </c>
      <c r="O116">
        <v>34</v>
      </c>
      <c r="P116">
        <v>30</v>
      </c>
      <c r="Q116" s="1">
        <v>1.1333</v>
      </c>
      <c r="R116">
        <v>1</v>
      </c>
      <c r="S116">
        <v>3</v>
      </c>
    </row>
    <row r="117" spans="1:19">
      <c r="A117" t="s">
        <v>19</v>
      </c>
      <c r="B117" t="s">
        <v>24</v>
      </c>
      <c r="C117" t="s">
        <v>25</v>
      </c>
      <c r="D117" t="s">
        <v>33</v>
      </c>
      <c r="E117" t="s">
        <v>169</v>
      </c>
      <c r="F117">
        <v>0.33329999999999999</v>
      </c>
      <c r="G117">
        <v>0</v>
      </c>
      <c r="H117">
        <v>0</v>
      </c>
      <c r="I117">
        <v>0.33329999999999999</v>
      </c>
      <c r="J117">
        <v>0.33329999999999999</v>
      </c>
      <c r="K117">
        <v>2.9999988000000002</v>
      </c>
      <c r="L117">
        <v>9</v>
      </c>
      <c r="M117">
        <v>90</v>
      </c>
      <c r="N117">
        <v>270.02999999999997</v>
      </c>
      <c r="O117">
        <v>18</v>
      </c>
      <c r="P117">
        <v>25</v>
      </c>
      <c r="Q117" s="1">
        <v>0.72</v>
      </c>
      <c r="R117">
        <v>1</v>
      </c>
      <c r="S117">
        <v>0</v>
      </c>
    </row>
    <row r="118" spans="1:19">
      <c r="A118" t="s">
        <v>19</v>
      </c>
      <c r="B118" t="s">
        <v>24</v>
      </c>
      <c r="C118" t="s">
        <v>25</v>
      </c>
      <c r="D118" t="s">
        <v>34</v>
      </c>
      <c r="E118" t="s">
        <v>169</v>
      </c>
      <c r="F118">
        <v>0.4</v>
      </c>
      <c r="G118">
        <v>0.2</v>
      </c>
      <c r="H118">
        <v>0</v>
      </c>
      <c r="I118">
        <v>0.2</v>
      </c>
      <c r="J118">
        <v>0.2</v>
      </c>
      <c r="K118">
        <v>2.9411426000000001</v>
      </c>
      <c r="L118">
        <v>7.35</v>
      </c>
      <c r="M118">
        <v>88.23</v>
      </c>
      <c r="N118">
        <v>220.59</v>
      </c>
      <c r="O118">
        <v>29</v>
      </c>
      <c r="P118">
        <v>40</v>
      </c>
      <c r="Q118" s="1">
        <v>0.72499999999999998</v>
      </c>
      <c r="R118">
        <v>2</v>
      </c>
      <c r="S118">
        <v>2</v>
      </c>
    </row>
    <row r="119" spans="1:19">
      <c r="A119" t="s">
        <v>19</v>
      </c>
      <c r="B119" t="s">
        <v>24</v>
      </c>
      <c r="C119" t="s">
        <v>25</v>
      </c>
      <c r="D119" t="s">
        <v>35</v>
      </c>
      <c r="E119" t="s">
        <v>169</v>
      </c>
      <c r="F119">
        <v>0.2</v>
      </c>
      <c r="G119">
        <v>0</v>
      </c>
      <c r="H119">
        <v>0</v>
      </c>
      <c r="I119">
        <v>0.2</v>
      </c>
      <c r="J119">
        <v>0.2</v>
      </c>
      <c r="K119">
        <v>3.1</v>
      </c>
      <c r="L119">
        <v>15.5</v>
      </c>
      <c r="M119">
        <v>93</v>
      </c>
      <c r="N119">
        <v>465</v>
      </c>
      <c r="O119">
        <v>31</v>
      </c>
      <c r="P119">
        <v>20</v>
      </c>
      <c r="Q119" s="1">
        <v>1.55</v>
      </c>
      <c r="R119">
        <v>1</v>
      </c>
      <c r="S119">
        <v>0</v>
      </c>
    </row>
    <row r="120" spans="1:19">
      <c r="A120" t="s">
        <v>19</v>
      </c>
      <c r="B120" t="s">
        <v>24</v>
      </c>
      <c r="C120" t="s">
        <v>25</v>
      </c>
      <c r="D120" t="s">
        <v>36</v>
      </c>
      <c r="E120" t="s">
        <v>169</v>
      </c>
      <c r="F120">
        <v>0.4</v>
      </c>
      <c r="G120">
        <v>0</v>
      </c>
      <c r="H120">
        <v>0</v>
      </c>
      <c r="I120">
        <v>0.4</v>
      </c>
      <c r="J120">
        <v>0.4</v>
      </c>
      <c r="K120">
        <v>3.69999999999999</v>
      </c>
      <c r="L120">
        <v>9.25</v>
      </c>
      <c r="M120">
        <v>111</v>
      </c>
      <c r="N120">
        <v>277.5</v>
      </c>
      <c r="O120">
        <v>37</v>
      </c>
      <c r="P120">
        <v>40</v>
      </c>
      <c r="Q120" s="1">
        <v>0.92500000000000004</v>
      </c>
      <c r="R120">
        <v>2</v>
      </c>
      <c r="S120">
        <v>0</v>
      </c>
    </row>
    <row r="121" spans="1:19">
      <c r="A121" t="s">
        <v>19</v>
      </c>
      <c r="B121" t="s">
        <v>24</v>
      </c>
      <c r="C121" t="s">
        <v>25</v>
      </c>
      <c r="D121" t="s">
        <v>37</v>
      </c>
      <c r="E121" t="s">
        <v>169</v>
      </c>
      <c r="F121">
        <v>0.2</v>
      </c>
      <c r="G121">
        <v>0</v>
      </c>
      <c r="H121">
        <v>0</v>
      </c>
      <c r="I121">
        <v>0.2</v>
      </c>
      <c r="J121">
        <v>0.2</v>
      </c>
      <c r="K121">
        <v>2.2999999999999998</v>
      </c>
      <c r="L121">
        <v>11.5</v>
      </c>
      <c r="M121">
        <v>69</v>
      </c>
      <c r="N121">
        <v>345</v>
      </c>
      <c r="O121">
        <v>23</v>
      </c>
      <c r="P121">
        <v>20</v>
      </c>
      <c r="Q121" s="1">
        <v>1.1499999999999999</v>
      </c>
      <c r="R121">
        <v>1</v>
      </c>
      <c r="S121">
        <v>1</v>
      </c>
    </row>
    <row r="122" spans="1:19">
      <c r="A122" t="s">
        <v>19</v>
      </c>
      <c r="B122" t="s">
        <v>38</v>
      </c>
      <c r="C122" t="s">
        <v>39</v>
      </c>
      <c r="D122" t="s">
        <v>40</v>
      </c>
      <c r="E122" t="s">
        <v>169</v>
      </c>
      <c r="F122">
        <v>2.19999999999999</v>
      </c>
      <c r="G122">
        <v>0</v>
      </c>
      <c r="H122">
        <v>0</v>
      </c>
      <c r="I122">
        <v>2.19999999999999</v>
      </c>
      <c r="J122">
        <v>2.19999999999999</v>
      </c>
      <c r="K122">
        <v>45.4</v>
      </c>
      <c r="L122">
        <v>20.64</v>
      </c>
      <c r="M122">
        <v>1362</v>
      </c>
      <c r="N122">
        <v>619.09</v>
      </c>
      <c r="O122">
        <v>454</v>
      </c>
      <c r="P122">
        <v>577</v>
      </c>
      <c r="Q122" s="1">
        <v>0.78680000000000005</v>
      </c>
      <c r="R122">
        <v>11</v>
      </c>
      <c r="S122">
        <v>28</v>
      </c>
    </row>
    <row r="123" spans="1:19">
      <c r="A123" t="s">
        <v>19</v>
      </c>
      <c r="B123" t="s">
        <v>38</v>
      </c>
      <c r="C123" t="s">
        <v>39</v>
      </c>
      <c r="D123" t="s">
        <v>41</v>
      </c>
      <c r="E123" t="s">
        <v>169</v>
      </c>
      <c r="F123">
        <v>1.1057999999999999</v>
      </c>
      <c r="G123">
        <v>0.73719999999999997</v>
      </c>
      <c r="H123">
        <v>0</v>
      </c>
      <c r="I123">
        <v>0.36859999999999998</v>
      </c>
      <c r="J123">
        <v>0.36859999999999998</v>
      </c>
      <c r="K123">
        <v>11.819997499999999</v>
      </c>
      <c r="L123">
        <v>10.69</v>
      </c>
      <c r="M123">
        <v>354.6</v>
      </c>
      <c r="N123">
        <v>320.67</v>
      </c>
      <c r="O123">
        <v>55</v>
      </c>
      <c r="P123">
        <v>75</v>
      </c>
      <c r="Q123" s="1">
        <v>0.73329999999999995</v>
      </c>
      <c r="R123">
        <v>3</v>
      </c>
      <c r="S123">
        <v>9</v>
      </c>
    </row>
    <row r="124" spans="1:19">
      <c r="A124" t="s">
        <v>19</v>
      </c>
      <c r="B124" t="s">
        <v>38</v>
      </c>
      <c r="C124" t="s">
        <v>39</v>
      </c>
      <c r="D124" t="s">
        <v>42</v>
      </c>
      <c r="E124" t="s">
        <v>169</v>
      </c>
      <c r="F124">
        <v>0.36859999999999998</v>
      </c>
      <c r="G124">
        <v>0</v>
      </c>
      <c r="H124">
        <v>0</v>
      </c>
      <c r="I124">
        <v>0.36859999999999998</v>
      </c>
      <c r="J124">
        <v>0.36859999999999998</v>
      </c>
      <c r="K124">
        <v>2.9045705000000002</v>
      </c>
      <c r="L124">
        <v>16.37</v>
      </c>
      <c r="M124">
        <v>180.98</v>
      </c>
      <c r="N124">
        <v>490.99</v>
      </c>
      <c r="O124">
        <v>27</v>
      </c>
      <c r="P124">
        <v>25</v>
      </c>
      <c r="Q124" s="1">
        <v>1.08</v>
      </c>
      <c r="R124">
        <v>1</v>
      </c>
      <c r="S124">
        <v>0</v>
      </c>
    </row>
    <row r="125" spans="1:19">
      <c r="A125" t="s">
        <v>19</v>
      </c>
      <c r="B125" t="s">
        <v>38</v>
      </c>
      <c r="C125" t="s">
        <v>39</v>
      </c>
      <c r="D125" t="s">
        <v>43</v>
      </c>
      <c r="E125" t="s">
        <v>169</v>
      </c>
      <c r="F125">
        <v>1.4743999999999999</v>
      </c>
      <c r="G125">
        <v>0.73719999999999997</v>
      </c>
      <c r="H125">
        <v>0</v>
      </c>
      <c r="I125">
        <v>0.73719999999999997</v>
      </c>
      <c r="J125">
        <v>0.73719999999999997</v>
      </c>
      <c r="K125">
        <v>19.406283500000001</v>
      </c>
      <c r="L125">
        <v>13.16</v>
      </c>
      <c r="M125">
        <v>582.19000000000005</v>
      </c>
      <c r="N125">
        <v>394.86</v>
      </c>
      <c r="O125">
        <v>75</v>
      </c>
      <c r="P125">
        <v>108</v>
      </c>
      <c r="Q125" s="1">
        <v>0.69440000000000002</v>
      </c>
      <c r="R125">
        <v>4</v>
      </c>
      <c r="S125">
        <v>1</v>
      </c>
    </row>
    <row r="126" spans="1:19">
      <c r="A126" t="s">
        <v>19</v>
      </c>
      <c r="B126" t="s">
        <v>38</v>
      </c>
      <c r="C126" t="s">
        <v>39</v>
      </c>
      <c r="D126" t="s">
        <v>170</v>
      </c>
      <c r="E126" t="s">
        <v>169</v>
      </c>
      <c r="F126">
        <v>0.36859999999999998</v>
      </c>
      <c r="G126">
        <v>0.36859999999999998</v>
      </c>
      <c r="H126">
        <v>0</v>
      </c>
      <c r="I126">
        <v>0</v>
      </c>
      <c r="J126">
        <v>0</v>
      </c>
      <c r="K126">
        <v>5.3622839999999998</v>
      </c>
      <c r="L126">
        <v>14.55</v>
      </c>
      <c r="M126">
        <v>160.87</v>
      </c>
      <c r="N126">
        <v>436.43</v>
      </c>
      <c r="O126">
        <v>24</v>
      </c>
      <c r="P126">
        <v>25</v>
      </c>
      <c r="Q126" s="1">
        <v>0.96</v>
      </c>
      <c r="R126">
        <v>1</v>
      </c>
      <c r="S126">
        <v>0</v>
      </c>
    </row>
    <row r="127" spans="1:19">
      <c r="A127" t="s">
        <v>19</v>
      </c>
      <c r="B127" t="s">
        <v>38</v>
      </c>
      <c r="C127" t="s">
        <v>39</v>
      </c>
      <c r="D127" t="s">
        <v>171</v>
      </c>
      <c r="E127" t="s">
        <v>169</v>
      </c>
      <c r="F127">
        <v>0.2</v>
      </c>
      <c r="G127">
        <v>0</v>
      </c>
      <c r="H127">
        <v>0</v>
      </c>
      <c r="I127">
        <v>0.2</v>
      </c>
      <c r="J127">
        <v>0.2</v>
      </c>
      <c r="K127">
        <v>4.5999999999999996</v>
      </c>
      <c r="L127">
        <v>23</v>
      </c>
      <c r="M127">
        <v>138</v>
      </c>
      <c r="N127">
        <v>690</v>
      </c>
      <c r="O127">
        <v>46</v>
      </c>
      <c r="P127">
        <v>50</v>
      </c>
      <c r="Q127" s="1">
        <v>0.92</v>
      </c>
      <c r="R127">
        <v>1</v>
      </c>
      <c r="S127">
        <v>0</v>
      </c>
    </row>
    <row r="128" spans="1:19">
      <c r="A128" t="s">
        <v>19</v>
      </c>
      <c r="B128" t="s">
        <v>38</v>
      </c>
      <c r="C128" t="s">
        <v>39</v>
      </c>
      <c r="D128" t="s">
        <v>47</v>
      </c>
      <c r="E128" t="s">
        <v>169</v>
      </c>
      <c r="F128">
        <v>0.2</v>
      </c>
      <c r="G128">
        <v>0</v>
      </c>
      <c r="H128">
        <v>0</v>
      </c>
      <c r="I128">
        <v>0.2</v>
      </c>
      <c r="J128">
        <v>0.2</v>
      </c>
      <c r="K128">
        <v>5.4</v>
      </c>
      <c r="L128">
        <v>27</v>
      </c>
      <c r="M128">
        <v>162</v>
      </c>
      <c r="N128">
        <v>810</v>
      </c>
      <c r="O128">
        <v>54</v>
      </c>
      <c r="P128">
        <v>50</v>
      </c>
      <c r="Q128" s="1">
        <v>1.08</v>
      </c>
      <c r="R128">
        <v>1</v>
      </c>
      <c r="S128">
        <v>2</v>
      </c>
    </row>
    <row r="129" spans="1:19">
      <c r="A129" t="s">
        <v>19</v>
      </c>
      <c r="B129" t="s">
        <v>38</v>
      </c>
      <c r="C129" t="s">
        <v>39</v>
      </c>
      <c r="D129" t="s">
        <v>172</v>
      </c>
      <c r="E129" t="s">
        <v>169</v>
      </c>
      <c r="F129">
        <v>0.36859999999999998</v>
      </c>
      <c r="G129">
        <v>0</v>
      </c>
      <c r="H129">
        <v>0</v>
      </c>
      <c r="I129">
        <v>0.36859999999999998</v>
      </c>
      <c r="J129">
        <v>0.36859999999999998</v>
      </c>
      <c r="K129">
        <v>5.1388555</v>
      </c>
      <c r="L129">
        <v>13.94</v>
      </c>
      <c r="M129">
        <v>154.16999999999999</v>
      </c>
      <c r="N129">
        <v>418.25</v>
      </c>
      <c r="O129">
        <v>23</v>
      </c>
      <c r="P129">
        <v>25</v>
      </c>
      <c r="Q129" s="1">
        <v>0.92</v>
      </c>
      <c r="R129">
        <v>1</v>
      </c>
      <c r="S129">
        <v>0</v>
      </c>
    </row>
    <row r="130" spans="1:19">
      <c r="A130" t="s">
        <v>19</v>
      </c>
      <c r="B130" t="s">
        <v>50</v>
      </c>
      <c r="C130" t="s">
        <v>51</v>
      </c>
      <c r="D130" t="s">
        <v>52</v>
      </c>
      <c r="E130" t="s">
        <v>169</v>
      </c>
      <c r="F130">
        <v>1.0668</v>
      </c>
      <c r="G130">
        <v>0</v>
      </c>
      <c r="H130">
        <v>0</v>
      </c>
      <c r="I130">
        <v>1.0668</v>
      </c>
      <c r="J130">
        <v>1.0668</v>
      </c>
      <c r="K130">
        <v>14.697131299999899</v>
      </c>
      <c r="L130">
        <v>13.78</v>
      </c>
      <c r="M130">
        <v>440.91</v>
      </c>
      <c r="N130">
        <v>413.31</v>
      </c>
      <c r="O130">
        <v>112</v>
      </c>
      <c r="P130">
        <v>120</v>
      </c>
      <c r="Q130" s="1">
        <v>0.93330000000000002</v>
      </c>
      <c r="R130">
        <v>4</v>
      </c>
      <c r="S130">
        <v>1</v>
      </c>
    </row>
    <row r="131" spans="1:19">
      <c r="A131" t="s">
        <v>19</v>
      </c>
      <c r="B131" t="s">
        <v>50</v>
      </c>
      <c r="C131" t="s">
        <v>51</v>
      </c>
      <c r="D131" t="s">
        <v>53</v>
      </c>
      <c r="E131" t="s">
        <v>169</v>
      </c>
      <c r="F131">
        <v>0.53339999999999999</v>
      </c>
      <c r="G131">
        <v>0</v>
      </c>
      <c r="H131">
        <v>0</v>
      </c>
      <c r="I131">
        <v>0.53339999999999999</v>
      </c>
      <c r="J131">
        <v>0.53339999999999999</v>
      </c>
      <c r="K131">
        <v>6.6956043999999997</v>
      </c>
      <c r="L131">
        <v>12.55</v>
      </c>
      <c r="M131">
        <v>200.87</v>
      </c>
      <c r="N131">
        <v>376.58</v>
      </c>
      <c r="O131">
        <v>52</v>
      </c>
      <c r="P131">
        <v>60</v>
      </c>
      <c r="Q131" s="1">
        <v>0.86670000000000003</v>
      </c>
      <c r="R131">
        <v>2</v>
      </c>
      <c r="S131">
        <v>0</v>
      </c>
    </row>
    <row r="132" spans="1:19">
      <c r="A132" t="s">
        <v>19</v>
      </c>
      <c r="B132" t="s">
        <v>50</v>
      </c>
      <c r="C132" t="s">
        <v>51</v>
      </c>
      <c r="D132" t="s">
        <v>173</v>
      </c>
      <c r="E132" t="s">
        <v>169</v>
      </c>
      <c r="F132">
        <v>6.6699999999999995E-2</v>
      </c>
      <c r="G132">
        <v>0</v>
      </c>
      <c r="H132">
        <v>0</v>
      </c>
      <c r="I132">
        <v>6.6699999999999995E-2</v>
      </c>
      <c r="J132">
        <v>6.6699999999999995E-2</v>
      </c>
      <c r="K132">
        <v>0.93333239999999995</v>
      </c>
      <c r="L132">
        <v>13.99</v>
      </c>
      <c r="M132">
        <v>28</v>
      </c>
      <c r="N132">
        <v>419.79</v>
      </c>
      <c r="O132">
        <v>28</v>
      </c>
      <c r="P132">
        <v>30</v>
      </c>
      <c r="Q132" s="1">
        <v>0.93330000000000002</v>
      </c>
      <c r="R132">
        <v>1</v>
      </c>
      <c r="S132">
        <v>0</v>
      </c>
    </row>
    <row r="133" spans="1:19">
      <c r="A133" t="s">
        <v>19</v>
      </c>
      <c r="B133" t="s">
        <v>50</v>
      </c>
      <c r="C133" t="s">
        <v>51</v>
      </c>
      <c r="D133" t="s">
        <v>174</v>
      </c>
      <c r="E133" t="s">
        <v>169</v>
      </c>
      <c r="F133">
        <v>6.6699999999999995E-2</v>
      </c>
      <c r="G133">
        <v>0</v>
      </c>
      <c r="H133">
        <v>0</v>
      </c>
      <c r="I133">
        <v>6.6699999999999995E-2</v>
      </c>
      <c r="J133">
        <v>6.6699999999999995E-2</v>
      </c>
      <c r="K133">
        <v>0.69999929999999999</v>
      </c>
      <c r="L133">
        <v>10.49</v>
      </c>
      <c r="M133">
        <v>21</v>
      </c>
      <c r="N133">
        <v>314.83999999999997</v>
      </c>
      <c r="O133">
        <v>21</v>
      </c>
      <c r="P133">
        <v>30</v>
      </c>
      <c r="Q133" s="1">
        <v>0.7</v>
      </c>
      <c r="R133">
        <v>1</v>
      </c>
      <c r="S133">
        <v>0</v>
      </c>
    </row>
    <row r="134" spans="1:19">
      <c r="A134" t="s">
        <v>19</v>
      </c>
      <c r="B134" t="s">
        <v>50</v>
      </c>
      <c r="C134" t="s">
        <v>51</v>
      </c>
      <c r="D134" t="s">
        <v>175</v>
      </c>
      <c r="E134" t="s">
        <v>169</v>
      </c>
      <c r="F134">
        <v>0.2</v>
      </c>
      <c r="G134">
        <v>0</v>
      </c>
      <c r="H134">
        <v>0</v>
      </c>
      <c r="I134">
        <v>0.2</v>
      </c>
      <c r="J134">
        <v>0.2</v>
      </c>
      <c r="K134">
        <v>1.3</v>
      </c>
      <c r="L134">
        <v>6.5</v>
      </c>
      <c r="M134">
        <v>39</v>
      </c>
      <c r="N134">
        <v>195</v>
      </c>
      <c r="O134">
        <v>13</v>
      </c>
      <c r="P134">
        <v>30</v>
      </c>
      <c r="Q134" s="1">
        <v>0.43330000000000002</v>
      </c>
      <c r="R134">
        <v>1</v>
      </c>
      <c r="S134">
        <v>0</v>
      </c>
    </row>
    <row r="135" spans="1:19">
      <c r="A135" t="s">
        <v>19</v>
      </c>
      <c r="B135" t="s">
        <v>54</v>
      </c>
      <c r="C135" t="s">
        <v>55</v>
      </c>
      <c r="D135" t="s">
        <v>56</v>
      </c>
      <c r="E135" t="s">
        <v>169</v>
      </c>
      <c r="F135">
        <v>0.4</v>
      </c>
      <c r="G135">
        <v>0</v>
      </c>
      <c r="H135">
        <v>0</v>
      </c>
      <c r="I135">
        <v>0.4</v>
      </c>
      <c r="J135">
        <v>0.4</v>
      </c>
      <c r="K135">
        <v>5.7</v>
      </c>
      <c r="L135">
        <v>14.25</v>
      </c>
      <c r="M135">
        <v>171</v>
      </c>
      <c r="N135">
        <v>427.5</v>
      </c>
      <c r="O135">
        <v>57</v>
      </c>
      <c r="P135">
        <v>60</v>
      </c>
      <c r="Q135" s="1">
        <v>0.95</v>
      </c>
      <c r="R135">
        <v>2</v>
      </c>
      <c r="S135">
        <v>5</v>
      </c>
    </row>
    <row r="136" spans="1:19">
      <c r="A136" t="s">
        <v>19</v>
      </c>
      <c r="B136" t="s">
        <v>54</v>
      </c>
      <c r="C136" t="s">
        <v>55</v>
      </c>
      <c r="D136" t="s">
        <v>57</v>
      </c>
      <c r="E136" t="s">
        <v>169</v>
      </c>
      <c r="F136">
        <v>2.6</v>
      </c>
      <c r="G136">
        <v>0.6</v>
      </c>
      <c r="H136">
        <v>0.2</v>
      </c>
      <c r="I136">
        <v>1.7999999999999901</v>
      </c>
      <c r="J136">
        <v>1.7999999999999901</v>
      </c>
      <c r="K136">
        <v>38.807614999999998</v>
      </c>
      <c r="L136">
        <v>14.93</v>
      </c>
      <c r="M136">
        <v>1164.23</v>
      </c>
      <c r="N136">
        <v>447.78</v>
      </c>
      <c r="O136">
        <v>385</v>
      </c>
      <c r="P136">
        <v>420</v>
      </c>
      <c r="Q136" s="1">
        <v>0.91669999999999996</v>
      </c>
      <c r="R136">
        <v>14</v>
      </c>
      <c r="S136">
        <v>17</v>
      </c>
    </row>
    <row r="137" spans="1:19">
      <c r="A137" t="s">
        <v>19</v>
      </c>
      <c r="B137" t="s">
        <v>54</v>
      </c>
      <c r="C137" t="s">
        <v>55</v>
      </c>
      <c r="D137" t="s">
        <v>58</v>
      </c>
      <c r="E137" t="s">
        <v>169</v>
      </c>
      <c r="F137">
        <v>1.4</v>
      </c>
      <c r="G137">
        <v>0.8</v>
      </c>
      <c r="H137">
        <v>0</v>
      </c>
      <c r="I137">
        <v>0.6</v>
      </c>
      <c r="J137">
        <v>0.6</v>
      </c>
      <c r="K137">
        <v>11.332558799999999</v>
      </c>
      <c r="L137">
        <v>8.09</v>
      </c>
      <c r="M137">
        <v>339.98</v>
      </c>
      <c r="N137">
        <v>242.84</v>
      </c>
      <c r="O137">
        <v>112</v>
      </c>
      <c r="P137">
        <v>210</v>
      </c>
      <c r="Q137" s="1">
        <v>0.5333</v>
      </c>
      <c r="R137">
        <v>7</v>
      </c>
      <c r="S137">
        <v>0</v>
      </c>
    </row>
    <row r="138" spans="1:19">
      <c r="A138" t="s">
        <v>19</v>
      </c>
      <c r="B138" t="s">
        <v>54</v>
      </c>
      <c r="C138" t="s">
        <v>55</v>
      </c>
      <c r="D138" t="s">
        <v>59</v>
      </c>
      <c r="E138" t="s">
        <v>169</v>
      </c>
      <c r="F138">
        <v>0.2</v>
      </c>
      <c r="G138">
        <v>0.2</v>
      </c>
      <c r="H138">
        <v>0</v>
      </c>
      <c r="I138">
        <v>0</v>
      </c>
      <c r="J138">
        <v>0</v>
      </c>
      <c r="K138">
        <v>1.1398090000000001</v>
      </c>
      <c r="L138">
        <v>5.7</v>
      </c>
      <c r="M138">
        <v>34.19</v>
      </c>
      <c r="N138">
        <v>170.97</v>
      </c>
      <c r="O138">
        <v>11</v>
      </c>
      <c r="P138">
        <v>30</v>
      </c>
      <c r="Q138" s="1">
        <v>0.36670000000000003</v>
      </c>
      <c r="R138">
        <v>1</v>
      </c>
      <c r="S138">
        <v>0</v>
      </c>
    </row>
    <row r="139" spans="1:19">
      <c r="A139" t="s">
        <v>19</v>
      </c>
      <c r="B139" t="s">
        <v>54</v>
      </c>
      <c r="C139" t="s">
        <v>55</v>
      </c>
      <c r="D139" t="s">
        <v>176</v>
      </c>
      <c r="E139" t="s">
        <v>169</v>
      </c>
      <c r="F139">
        <v>0.2</v>
      </c>
      <c r="G139">
        <v>0.2</v>
      </c>
      <c r="H139">
        <v>0</v>
      </c>
      <c r="I139">
        <v>0</v>
      </c>
      <c r="J139">
        <v>0</v>
      </c>
      <c r="K139">
        <v>2.175999</v>
      </c>
      <c r="L139">
        <v>10.88</v>
      </c>
      <c r="M139">
        <v>65.28</v>
      </c>
      <c r="N139">
        <v>326.39999999999998</v>
      </c>
      <c r="O139">
        <v>21</v>
      </c>
      <c r="P139">
        <v>30</v>
      </c>
      <c r="Q139" s="1">
        <v>0.7</v>
      </c>
      <c r="R139">
        <v>1</v>
      </c>
      <c r="S139">
        <v>0</v>
      </c>
    </row>
    <row r="140" spans="1:19">
      <c r="A140" t="s">
        <v>19</v>
      </c>
      <c r="B140" t="s">
        <v>60</v>
      </c>
      <c r="C140" t="s">
        <v>61</v>
      </c>
      <c r="D140" t="s">
        <v>62</v>
      </c>
      <c r="E140" t="s">
        <v>169</v>
      </c>
      <c r="F140">
        <v>0.46689999999999898</v>
      </c>
      <c r="G140">
        <v>0.13339999999999999</v>
      </c>
      <c r="H140">
        <v>0.13339999999999999</v>
      </c>
      <c r="I140">
        <v>0.2001</v>
      </c>
      <c r="J140">
        <v>0.2001</v>
      </c>
      <c r="K140">
        <v>7.0152292999999997</v>
      </c>
      <c r="L140">
        <v>15.03</v>
      </c>
      <c r="M140">
        <v>210.46</v>
      </c>
      <c r="N140">
        <v>450.75</v>
      </c>
      <c r="O140">
        <v>213</v>
      </c>
      <c r="P140">
        <v>245</v>
      </c>
      <c r="Q140" s="1">
        <v>0.86939999999999995</v>
      </c>
      <c r="R140">
        <v>7</v>
      </c>
      <c r="S140">
        <v>0</v>
      </c>
    </row>
    <row r="141" spans="1:19">
      <c r="A141" t="s">
        <v>19</v>
      </c>
      <c r="B141" t="s">
        <v>60</v>
      </c>
      <c r="C141" t="s">
        <v>61</v>
      </c>
      <c r="D141" t="s">
        <v>63</v>
      </c>
      <c r="E141" t="s">
        <v>169</v>
      </c>
      <c r="F141">
        <v>4.1999999999999904</v>
      </c>
      <c r="G141">
        <v>2.1</v>
      </c>
      <c r="H141">
        <v>0</v>
      </c>
      <c r="I141">
        <v>2.1</v>
      </c>
      <c r="J141">
        <v>2.1</v>
      </c>
      <c r="K141">
        <v>54.589508926299999</v>
      </c>
      <c r="L141">
        <v>13</v>
      </c>
      <c r="M141">
        <v>1637.69</v>
      </c>
      <c r="N141">
        <v>389.93</v>
      </c>
      <c r="O141">
        <v>408</v>
      </c>
      <c r="P141">
        <v>490</v>
      </c>
      <c r="Q141" s="1">
        <v>0.8327</v>
      </c>
      <c r="R141">
        <v>14</v>
      </c>
      <c r="S141">
        <v>17</v>
      </c>
    </row>
    <row r="142" spans="1:19">
      <c r="A142" t="s">
        <v>19</v>
      </c>
      <c r="B142" t="s">
        <v>60</v>
      </c>
      <c r="C142" t="s">
        <v>61</v>
      </c>
      <c r="D142" t="s">
        <v>64</v>
      </c>
      <c r="E142" t="s">
        <v>169</v>
      </c>
      <c r="F142">
        <v>0.4</v>
      </c>
      <c r="G142">
        <v>0</v>
      </c>
      <c r="H142">
        <v>0</v>
      </c>
      <c r="I142">
        <v>0.4</v>
      </c>
      <c r="J142">
        <v>0.4</v>
      </c>
      <c r="K142">
        <v>8</v>
      </c>
      <c r="L142">
        <v>20</v>
      </c>
      <c r="M142">
        <v>240</v>
      </c>
      <c r="N142">
        <v>600</v>
      </c>
      <c r="O142">
        <v>80</v>
      </c>
      <c r="P142">
        <v>90</v>
      </c>
      <c r="Q142" s="1">
        <v>0.88890000000000002</v>
      </c>
      <c r="R142">
        <v>2</v>
      </c>
      <c r="S142">
        <v>0</v>
      </c>
    </row>
    <row r="143" spans="1:19">
      <c r="A143" t="s">
        <v>19</v>
      </c>
      <c r="B143" t="s">
        <v>60</v>
      </c>
      <c r="C143" t="s">
        <v>61</v>
      </c>
      <c r="D143" t="s">
        <v>65</v>
      </c>
      <c r="E143" t="s">
        <v>169</v>
      </c>
      <c r="F143">
        <v>3.5999999999999899</v>
      </c>
      <c r="G143">
        <v>1.2</v>
      </c>
      <c r="H143">
        <v>0.3</v>
      </c>
      <c r="I143">
        <v>2.1</v>
      </c>
      <c r="J143">
        <v>2.1</v>
      </c>
      <c r="K143">
        <v>54.012366693799997</v>
      </c>
      <c r="L143">
        <v>15</v>
      </c>
      <c r="M143">
        <v>1620.37</v>
      </c>
      <c r="N143">
        <v>450.1</v>
      </c>
      <c r="O143">
        <v>400</v>
      </c>
      <c r="P143">
        <v>455</v>
      </c>
      <c r="Q143" s="1">
        <v>0.87909999999999999</v>
      </c>
      <c r="R143">
        <v>13</v>
      </c>
      <c r="S143">
        <v>7</v>
      </c>
    </row>
    <row r="144" spans="1:19">
      <c r="A144" t="s">
        <v>19</v>
      </c>
      <c r="B144" t="s">
        <v>60</v>
      </c>
      <c r="C144" t="s">
        <v>61</v>
      </c>
      <c r="D144" t="s">
        <v>177</v>
      </c>
      <c r="E144" t="s">
        <v>169</v>
      </c>
      <c r="F144">
        <v>0.2</v>
      </c>
      <c r="G144">
        <v>0</v>
      </c>
      <c r="H144">
        <v>0.2</v>
      </c>
      <c r="I144">
        <v>0</v>
      </c>
      <c r="J144">
        <v>0</v>
      </c>
      <c r="K144">
        <v>1.6</v>
      </c>
      <c r="L144">
        <v>8</v>
      </c>
      <c r="M144">
        <v>48</v>
      </c>
      <c r="N144">
        <v>240</v>
      </c>
      <c r="O144">
        <v>16</v>
      </c>
      <c r="P144">
        <v>45</v>
      </c>
      <c r="Q144" s="1">
        <v>0.35560000000000003</v>
      </c>
      <c r="R144">
        <v>1</v>
      </c>
      <c r="S144">
        <v>0</v>
      </c>
    </row>
    <row r="145" spans="1:19">
      <c r="A145" t="s">
        <v>19</v>
      </c>
      <c r="B145" t="s">
        <v>60</v>
      </c>
      <c r="C145" t="s">
        <v>61</v>
      </c>
      <c r="D145" t="s">
        <v>178</v>
      </c>
      <c r="E145" t="s">
        <v>169</v>
      </c>
      <c r="F145">
        <v>0.2</v>
      </c>
      <c r="G145">
        <v>0.2</v>
      </c>
      <c r="H145">
        <v>0</v>
      </c>
      <c r="I145">
        <v>0</v>
      </c>
      <c r="J145">
        <v>0</v>
      </c>
      <c r="K145">
        <v>1.1000000000000001</v>
      </c>
      <c r="L145">
        <v>5.5</v>
      </c>
      <c r="M145">
        <v>33</v>
      </c>
      <c r="N145">
        <v>165</v>
      </c>
      <c r="O145">
        <v>11</v>
      </c>
      <c r="P145">
        <v>45</v>
      </c>
      <c r="Q145" s="1">
        <v>0.24440000000000001</v>
      </c>
      <c r="R145">
        <v>1</v>
      </c>
      <c r="S145">
        <v>0</v>
      </c>
    </row>
    <row r="146" spans="1:19">
      <c r="A146" t="s">
        <v>19</v>
      </c>
      <c r="B146" t="s">
        <v>69</v>
      </c>
      <c r="C146" t="s">
        <v>70</v>
      </c>
      <c r="D146" t="s">
        <v>71</v>
      </c>
      <c r="E146" t="s">
        <v>169</v>
      </c>
      <c r="F146">
        <v>1.2</v>
      </c>
      <c r="G146">
        <v>0.4</v>
      </c>
      <c r="H146">
        <v>0</v>
      </c>
      <c r="I146">
        <v>0.8</v>
      </c>
      <c r="J146">
        <v>0.8</v>
      </c>
      <c r="K146">
        <v>17.524564399999999</v>
      </c>
      <c r="L146">
        <v>14.6</v>
      </c>
      <c r="M146">
        <v>525.74</v>
      </c>
      <c r="N146">
        <v>438.11</v>
      </c>
      <c r="O146">
        <v>82</v>
      </c>
      <c r="P146">
        <v>75</v>
      </c>
      <c r="Q146" s="1">
        <v>1.0932999999999999</v>
      </c>
      <c r="R146">
        <v>3</v>
      </c>
      <c r="S146">
        <v>9</v>
      </c>
    </row>
    <row r="147" spans="1:19">
      <c r="A147" t="s">
        <v>19</v>
      </c>
      <c r="B147" t="s">
        <v>69</v>
      </c>
      <c r="C147" t="s">
        <v>70</v>
      </c>
      <c r="D147" t="s">
        <v>72</v>
      </c>
      <c r="E147" t="s">
        <v>169</v>
      </c>
      <c r="F147">
        <v>1.2</v>
      </c>
      <c r="G147">
        <v>0.4</v>
      </c>
      <c r="H147">
        <v>0</v>
      </c>
      <c r="I147">
        <v>0.8</v>
      </c>
      <c r="J147">
        <v>0.8</v>
      </c>
      <c r="K147">
        <v>17.951992799999999</v>
      </c>
      <c r="L147">
        <v>14.96</v>
      </c>
      <c r="M147">
        <v>538.55999999999995</v>
      </c>
      <c r="N147">
        <v>448.8</v>
      </c>
      <c r="O147">
        <v>84</v>
      </c>
      <c r="P147">
        <v>75</v>
      </c>
      <c r="Q147" s="1">
        <v>1.1200000000000001</v>
      </c>
      <c r="R147">
        <v>3</v>
      </c>
      <c r="S147">
        <v>7</v>
      </c>
    </row>
    <row r="148" spans="1:19">
      <c r="A148" t="s">
        <v>19</v>
      </c>
      <c r="B148" t="s">
        <v>69</v>
      </c>
      <c r="C148" t="s">
        <v>70</v>
      </c>
      <c r="D148" t="s">
        <v>73</v>
      </c>
      <c r="E148" t="s">
        <v>169</v>
      </c>
      <c r="F148">
        <v>2</v>
      </c>
      <c r="G148">
        <v>0.4</v>
      </c>
      <c r="H148">
        <v>0</v>
      </c>
      <c r="I148">
        <v>1.6</v>
      </c>
      <c r="J148">
        <v>1.6</v>
      </c>
      <c r="K148">
        <v>21.6068496</v>
      </c>
      <c r="L148">
        <v>10.8</v>
      </c>
      <c r="M148">
        <v>648.21</v>
      </c>
      <c r="N148">
        <v>324.10000000000002</v>
      </c>
      <c r="O148">
        <v>102</v>
      </c>
      <c r="P148">
        <v>125</v>
      </c>
      <c r="Q148" s="1">
        <v>0.81599999999999995</v>
      </c>
      <c r="R148">
        <v>5</v>
      </c>
      <c r="S148">
        <v>0</v>
      </c>
    </row>
    <row r="149" spans="1:19">
      <c r="A149" t="s">
        <v>19</v>
      </c>
      <c r="B149" t="s">
        <v>69</v>
      </c>
      <c r="C149" t="s">
        <v>70</v>
      </c>
      <c r="D149" t="s">
        <v>74</v>
      </c>
      <c r="E149" t="s">
        <v>169</v>
      </c>
      <c r="F149">
        <v>0.8</v>
      </c>
      <c r="G149">
        <v>0.4</v>
      </c>
      <c r="H149">
        <v>0</v>
      </c>
      <c r="I149">
        <v>0.4</v>
      </c>
      <c r="J149">
        <v>0.4</v>
      </c>
      <c r="K149">
        <v>9.1184720000000006</v>
      </c>
      <c r="L149">
        <v>11.4</v>
      </c>
      <c r="M149">
        <v>273.55</v>
      </c>
      <c r="N149">
        <v>341.94</v>
      </c>
      <c r="O149">
        <v>88</v>
      </c>
      <c r="P149">
        <v>100</v>
      </c>
      <c r="Q149" s="1">
        <v>0.88</v>
      </c>
      <c r="R149">
        <v>4</v>
      </c>
      <c r="S149">
        <v>3</v>
      </c>
    </row>
    <row r="150" spans="1:19">
      <c r="A150" t="s">
        <v>19</v>
      </c>
      <c r="B150" t="s">
        <v>69</v>
      </c>
      <c r="C150" t="s">
        <v>70</v>
      </c>
      <c r="D150" t="s">
        <v>75</v>
      </c>
      <c r="E150" t="s">
        <v>169</v>
      </c>
      <c r="F150">
        <v>0.9</v>
      </c>
      <c r="G150">
        <v>0.45</v>
      </c>
      <c r="H150">
        <v>0</v>
      </c>
      <c r="I150">
        <v>0.45</v>
      </c>
      <c r="J150">
        <v>0.45</v>
      </c>
      <c r="K150">
        <v>3.3782846000000002</v>
      </c>
      <c r="L150">
        <v>3.75</v>
      </c>
      <c r="M150">
        <v>101.35</v>
      </c>
      <c r="N150">
        <v>112.61</v>
      </c>
      <c r="O150">
        <v>16</v>
      </c>
      <c r="P150">
        <v>50</v>
      </c>
      <c r="Q150" s="1">
        <v>0.32</v>
      </c>
      <c r="R150">
        <v>2</v>
      </c>
      <c r="S150">
        <v>0</v>
      </c>
    </row>
    <row r="151" spans="1:19">
      <c r="A151" t="s">
        <v>19</v>
      </c>
      <c r="B151" t="s">
        <v>69</v>
      </c>
      <c r="C151" t="s">
        <v>70</v>
      </c>
      <c r="D151" t="s">
        <v>76</v>
      </c>
      <c r="E151" t="s">
        <v>169</v>
      </c>
      <c r="F151">
        <v>1.35</v>
      </c>
      <c r="G151">
        <v>0</v>
      </c>
      <c r="H151">
        <v>0</v>
      </c>
      <c r="I151">
        <v>1.35</v>
      </c>
      <c r="J151">
        <v>1.35</v>
      </c>
      <c r="K151">
        <v>13.891423</v>
      </c>
      <c r="L151">
        <v>11.71</v>
      </c>
      <c r="M151">
        <v>474.45</v>
      </c>
      <c r="N151">
        <v>351.44</v>
      </c>
      <c r="O151">
        <v>74</v>
      </c>
      <c r="P151">
        <v>75</v>
      </c>
      <c r="Q151" s="1">
        <v>0.98670000000000002</v>
      </c>
      <c r="R151">
        <v>3</v>
      </c>
      <c r="S151">
        <v>1</v>
      </c>
    </row>
    <row r="152" spans="1:19">
      <c r="A152" t="s">
        <v>19</v>
      </c>
      <c r="B152" t="s">
        <v>69</v>
      </c>
      <c r="C152" t="s">
        <v>70</v>
      </c>
      <c r="D152" t="s">
        <v>179</v>
      </c>
      <c r="E152" t="s">
        <v>169</v>
      </c>
      <c r="F152">
        <v>0.6</v>
      </c>
      <c r="G152">
        <v>0</v>
      </c>
      <c r="H152">
        <v>0</v>
      </c>
      <c r="I152">
        <v>0.6</v>
      </c>
      <c r="J152">
        <v>0.6</v>
      </c>
      <c r="K152">
        <v>6.2171399999999997</v>
      </c>
      <c r="L152">
        <v>11.05</v>
      </c>
      <c r="M152">
        <v>198.95</v>
      </c>
      <c r="N152">
        <v>331.58</v>
      </c>
      <c r="O152">
        <v>64</v>
      </c>
      <c r="P152">
        <v>75</v>
      </c>
      <c r="Q152" s="1">
        <v>0.85329999999999995</v>
      </c>
      <c r="R152">
        <v>3</v>
      </c>
      <c r="S152">
        <v>0</v>
      </c>
    </row>
    <row r="153" spans="1:19">
      <c r="A153" t="s">
        <v>19</v>
      </c>
      <c r="B153" t="s">
        <v>69</v>
      </c>
      <c r="C153" t="s">
        <v>70</v>
      </c>
      <c r="D153" t="s">
        <v>180</v>
      </c>
      <c r="E153" t="s">
        <v>169</v>
      </c>
      <c r="F153">
        <v>0.45</v>
      </c>
      <c r="G153">
        <v>0</v>
      </c>
      <c r="H153">
        <v>0</v>
      </c>
      <c r="I153">
        <v>0.45</v>
      </c>
      <c r="J153">
        <v>0.45</v>
      </c>
      <c r="K153">
        <v>3</v>
      </c>
      <c r="L153">
        <v>6.67</v>
      </c>
      <c r="M153">
        <v>90</v>
      </c>
      <c r="N153">
        <v>200</v>
      </c>
      <c r="O153">
        <v>15</v>
      </c>
      <c r="P153">
        <v>25</v>
      </c>
      <c r="Q153" s="1">
        <v>0.6</v>
      </c>
      <c r="R153">
        <v>1</v>
      </c>
      <c r="S153">
        <v>0</v>
      </c>
    </row>
    <row r="154" spans="1:19">
      <c r="A154" t="s">
        <v>19</v>
      </c>
      <c r="B154" t="s">
        <v>69</v>
      </c>
      <c r="C154" t="s">
        <v>70</v>
      </c>
      <c r="D154" t="s">
        <v>78</v>
      </c>
      <c r="E154" t="s">
        <v>169</v>
      </c>
      <c r="F154">
        <v>0.9</v>
      </c>
      <c r="G154">
        <v>0.45</v>
      </c>
      <c r="H154">
        <v>0</v>
      </c>
      <c r="I154">
        <v>0.45</v>
      </c>
      <c r="J154">
        <v>0.45</v>
      </c>
      <c r="K154">
        <v>7.0525685999999999</v>
      </c>
      <c r="L154">
        <v>7.84</v>
      </c>
      <c r="M154">
        <v>211.58</v>
      </c>
      <c r="N154">
        <v>235.09</v>
      </c>
      <c r="O154">
        <v>33</v>
      </c>
      <c r="P154">
        <v>50</v>
      </c>
      <c r="Q154" s="1">
        <v>0.66</v>
      </c>
      <c r="R154">
        <v>2</v>
      </c>
      <c r="S154">
        <v>0</v>
      </c>
    </row>
    <row r="155" spans="1:19">
      <c r="A155" t="s">
        <v>19</v>
      </c>
      <c r="B155" t="s">
        <v>69</v>
      </c>
      <c r="C155" t="s">
        <v>70</v>
      </c>
      <c r="D155" t="s">
        <v>79</v>
      </c>
      <c r="E155" t="s">
        <v>169</v>
      </c>
      <c r="F155">
        <v>0.4</v>
      </c>
      <c r="G155">
        <v>0.4</v>
      </c>
      <c r="H155">
        <v>0</v>
      </c>
      <c r="I155">
        <v>0</v>
      </c>
      <c r="J155">
        <v>0</v>
      </c>
      <c r="K155">
        <v>3.2</v>
      </c>
      <c r="L155">
        <v>10</v>
      </c>
      <c r="M155">
        <v>120</v>
      </c>
      <c r="N155">
        <v>300</v>
      </c>
      <c r="O155">
        <v>40</v>
      </c>
      <c r="P155">
        <v>50</v>
      </c>
      <c r="Q155" s="1">
        <v>0.8</v>
      </c>
      <c r="R155">
        <v>2</v>
      </c>
      <c r="S155">
        <v>5</v>
      </c>
    </row>
    <row r="156" spans="1:19">
      <c r="A156" t="s">
        <v>19</v>
      </c>
      <c r="B156" t="s">
        <v>80</v>
      </c>
      <c r="C156" t="s">
        <v>81</v>
      </c>
      <c r="D156" t="s">
        <v>82</v>
      </c>
      <c r="E156" t="s">
        <v>169</v>
      </c>
      <c r="F156">
        <v>1.4</v>
      </c>
      <c r="G156">
        <v>0.8</v>
      </c>
      <c r="H156">
        <v>0</v>
      </c>
      <c r="I156">
        <v>0.6</v>
      </c>
      <c r="J156">
        <v>0.6</v>
      </c>
      <c r="K156">
        <v>13.050666</v>
      </c>
      <c r="L156">
        <v>22.52</v>
      </c>
      <c r="M156">
        <v>945.69</v>
      </c>
      <c r="N156">
        <v>675.49</v>
      </c>
      <c r="O156">
        <v>314</v>
      </c>
      <c r="P156">
        <v>344</v>
      </c>
      <c r="Q156" s="1">
        <v>0.91279999999999994</v>
      </c>
      <c r="R156">
        <v>7</v>
      </c>
      <c r="S156">
        <v>51</v>
      </c>
    </row>
    <row r="157" spans="1:19">
      <c r="A157" t="s">
        <v>19</v>
      </c>
      <c r="B157" t="s">
        <v>80</v>
      </c>
      <c r="C157" t="s">
        <v>81</v>
      </c>
      <c r="D157" t="s">
        <v>83</v>
      </c>
      <c r="E157" t="s">
        <v>169</v>
      </c>
      <c r="F157">
        <v>0.2</v>
      </c>
      <c r="G157">
        <v>0</v>
      </c>
      <c r="H157">
        <v>0</v>
      </c>
      <c r="I157">
        <v>0.2</v>
      </c>
      <c r="J157">
        <v>0.2</v>
      </c>
      <c r="K157">
        <v>2.4</v>
      </c>
      <c r="L157">
        <v>24</v>
      </c>
      <c r="M157">
        <v>144</v>
      </c>
      <c r="N157">
        <v>720</v>
      </c>
      <c r="O157">
        <v>48</v>
      </c>
      <c r="P157">
        <v>50</v>
      </c>
      <c r="Q157" s="1">
        <v>0.96</v>
      </c>
      <c r="R157">
        <v>1</v>
      </c>
      <c r="S157">
        <v>3</v>
      </c>
    </row>
    <row r="158" spans="1:19">
      <c r="A158" t="s">
        <v>19</v>
      </c>
      <c r="B158" t="s">
        <v>80</v>
      </c>
      <c r="C158" t="s">
        <v>81</v>
      </c>
      <c r="D158" t="s">
        <v>84</v>
      </c>
      <c r="E158" t="s">
        <v>169</v>
      </c>
      <c r="F158">
        <v>0.6</v>
      </c>
      <c r="G158">
        <v>0</v>
      </c>
      <c r="H158">
        <v>0.2</v>
      </c>
      <c r="I158">
        <v>0.4</v>
      </c>
      <c r="J158">
        <v>0.4</v>
      </c>
      <c r="K158">
        <v>3.8398089999999998</v>
      </c>
      <c r="L158">
        <v>14.69</v>
      </c>
      <c r="M158">
        <v>264.41000000000003</v>
      </c>
      <c r="N158">
        <v>440.68</v>
      </c>
      <c r="O158">
        <v>86</v>
      </c>
      <c r="P158">
        <v>120</v>
      </c>
      <c r="Q158" s="1">
        <v>0.7167</v>
      </c>
      <c r="R158">
        <v>3</v>
      </c>
      <c r="S158">
        <v>0</v>
      </c>
    </row>
    <row r="159" spans="1:19">
      <c r="A159" t="s">
        <v>19</v>
      </c>
      <c r="B159" t="s">
        <v>80</v>
      </c>
      <c r="C159" t="s">
        <v>81</v>
      </c>
      <c r="D159" t="s">
        <v>181</v>
      </c>
      <c r="E159" t="s">
        <v>169</v>
      </c>
      <c r="F159">
        <v>0.2</v>
      </c>
      <c r="G159">
        <v>0</v>
      </c>
      <c r="H159">
        <v>0.2</v>
      </c>
      <c r="I159">
        <v>0</v>
      </c>
      <c r="J159">
        <v>0</v>
      </c>
      <c r="K159">
        <v>1.8</v>
      </c>
      <c r="L159">
        <v>21.5</v>
      </c>
      <c r="M159">
        <v>129</v>
      </c>
      <c r="N159">
        <v>645</v>
      </c>
      <c r="O159">
        <v>43</v>
      </c>
      <c r="P159">
        <v>50</v>
      </c>
      <c r="Q159" s="1">
        <v>0.86</v>
      </c>
      <c r="R159">
        <v>1</v>
      </c>
      <c r="S159">
        <v>0</v>
      </c>
    </row>
    <row r="160" spans="1:19">
      <c r="A160" t="s">
        <v>19</v>
      </c>
      <c r="B160" t="s">
        <v>80</v>
      </c>
      <c r="C160" t="s">
        <v>81</v>
      </c>
      <c r="D160" t="s">
        <v>182</v>
      </c>
      <c r="E160" t="s">
        <v>169</v>
      </c>
      <c r="F160">
        <v>0.2</v>
      </c>
      <c r="G160">
        <v>0.17469999999999999</v>
      </c>
      <c r="H160">
        <v>2.53E-2</v>
      </c>
      <c r="I160">
        <v>0</v>
      </c>
      <c r="J160">
        <v>0</v>
      </c>
      <c r="K160">
        <v>0.5</v>
      </c>
      <c r="L160">
        <v>11</v>
      </c>
      <c r="M160">
        <v>66</v>
      </c>
      <c r="N160">
        <v>330</v>
      </c>
      <c r="O160">
        <v>22</v>
      </c>
      <c r="P160">
        <v>50</v>
      </c>
      <c r="Q160" s="1">
        <v>0.44</v>
      </c>
      <c r="R160">
        <v>1</v>
      </c>
      <c r="S160">
        <v>0</v>
      </c>
    </row>
    <row r="161" spans="1:19">
      <c r="A161" t="s">
        <v>19</v>
      </c>
      <c r="B161" t="s">
        <v>80</v>
      </c>
      <c r="C161" t="s">
        <v>81</v>
      </c>
      <c r="D161" t="s">
        <v>183</v>
      </c>
      <c r="E161" t="s">
        <v>169</v>
      </c>
      <c r="F161">
        <v>0.2</v>
      </c>
      <c r="G161">
        <v>0</v>
      </c>
      <c r="H161">
        <v>0</v>
      </c>
      <c r="I161">
        <v>0.2</v>
      </c>
      <c r="J161">
        <v>0.2</v>
      </c>
      <c r="K161">
        <v>1</v>
      </c>
      <c r="L161">
        <v>22</v>
      </c>
      <c r="M161">
        <v>132</v>
      </c>
      <c r="N161">
        <v>660</v>
      </c>
      <c r="O161">
        <v>44</v>
      </c>
      <c r="P161">
        <v>50</v>
      </c>
      <c r="Q161" s="1">
        <v>0.88</v>
      </c>
      <c r="R161">
        <v>1</v>
      </c>
      <c r="S161">
        <v>0</v>
      </c>
    </row>
    <row r="162" spans="1:19">
      <c r="A162" t="s">
        <v>19</v>
      </c>
      <c r="B162" t="s">
        <v>80</v>
      </c>
      <c r="C162" t="s">
        <v>81</v>
      </c>
      <c r="D162" t="s">
        <v>86</v>
      </c>
      <c r="E162" t="s">
        <v>169</v>
      </c>
      <c r="F162">
        <v>0</v>
      </c>
      <c r="G162">
        <v>0</v>
      </c>
      <c r="H162">
        <v>0</v>
      </c>
      <c r="I162">
        <v>0</v>
      </c>
      <c r="J162">
        <v>0</v>
      </c>
      <c r="K162">
        <v>2</v>
      </c>
      <c r="L162">
        <v>0</v>
      </c>
      <c r="M162">
        <v>135</v>
      </c>
      <c r="N162">
        <v>0</v>
      </c>
      <c r="O162">
        <v>45</v>
      </c>
      <c r="P162">
        <v>45</v>
      </c>
      <c r="Q162" s="1">
        <v>1</v>
      </c>
      <c r="R162">
        <v>1</v>
      </c>
      <c r="S162">
        <v>2</v>
      </c>
    </row>
    <row r="163" spans="1:19">
      <c r="A163" t="s">
        <v>19</v>
      </c>
      <c r="B163" t="s">
        <v>80</v>
      </c>
      <c r="C163" t="s">
        <v>81</v>
      </c>
      <c r="D163" t="s">
        <v>87</v>
      </c>
      <c r="E163" t="s">
        <v>169</v>
      </c>
      <c r="F163">
        <v>0.2</v>
      </c>
      <c r="G163">
        <v>0</v>
      </c>
      <c r="H163">
        <v>0</v>
      </c>
      <c r="I163">
        <v>0.2</v>
      </c>
      <c r="J163">
        <v>0.2</v>
      </c>
      <c r="K163">
        <v>1.7</v>
      </c>
      <c r="L163">
        <v>18</v>
      </c>
      <c r="M163">
        <v>108</v>
      </c>
      <c r="N163">
        <v>540</v>
      </c>
      <c r="O163">
        <v>36</v>
      </c>
      <c r="P163">
        <v>45</v>
      </c>
      <c r="Q163" s="1">
        <v>0.8</v>
      </c>
      <c r="R163">
        <v>1</v>
      </c>
      <c r="S163">
        <v>0</v>
      </c>
    </row>
    <row r="164" spans="1:19">
      <c r="A164" t="s">
        <v>19</v>
      </c>
      <c r="B164" t="s">
        <v>88</v>
      </c>
      <c r="C164" t="s">
        <v>89</v>
      </c>
      <c r="D164" t="s">
        <v>90</v>
      </c>
      <c r="E164" t="s">
        <v>169</v>
      </c>
      <c r="F164">
        <v>0.6</v>
      </c>
      <c r="G164">
        <v>0</v>
      </c>
      <c r="H164">
        <v>0.2</v>
      </c>
      <c r="I164">
        <v>0.4</v>
      </c>
      <c r="J164">
        <v>0.4</v>
      </c>
      <c r="K164">
        <v>9.3434279999999994</v>
      </c>
      <c r="L164">
        <v>15.57</v>
      </c>
      <c r="M164">
        <v>280.3</v>
      </c>
      <c r="N164">
        <v>467.17</v>
      </c>
      <c r="O164">
        <v>93</v>
      </c>
      <c r="P164">
        <v>146</v>
      </c>
      <c r="Q164" s="1">
        <v>0.63700000000000001</v>
      </c>
      <c r="R164">
        <v>3</v>
      </c>
      <c r="S164">
        <v>0</v>
      </c>
    </row>
    <row r="165" spans="1:19">
      <c r="A165" t="s">
        <v>19</v>
      </c>
      <c r="B165" t="s">
        <v>88</v>
      </c>
      <c r="C165" t="s">
        <v>89</v>
      </c>
      <c r="D165" t="s">
        <v>91</v>
      </c>
      <c r="E165" t="s">
        <v>169</v>
      </c>
      <c r="F165">
        <v>0.2</v>
      </c>
      <c r="G165">
        <v>0.2</v>
      </c>
      <c r="H165">
        <v>0</v>
      </c>
      <c r="I165">
        <v>0</v>
      </c>
      <c r="J165">
        <v>0</v>
      </c>
      <c r="K165">
        <v>2.2000000000000002</v>
      </c>
      <c r="L165">
        <v>11</v>
      </c>
      <c r="M165">
        <v>66</v>
      </c>
      <c r="N165">
        <v>330</v>
      </c>
      <c r="O165">
        <v>22</v>
      </c>
      <c r="P165">
        <v>50</v>
      </c>
      <c r="Q165" s="1">
        <v>0.44</v>
      </c>
      <c r="R165">
        <v>1</v>
      </c>
      <c r="S165">
        <v>2</v>
      </c>
    </row>
    <row r="166" spans="1:19">
      <c r="A166" t="s">
        <v>19</v>
      </c>
      <c r="B166" t="s">
        <v>88</v>
      </c>
      <c r="C166" t="s">
        <v>89</v>
      </c>
      <c r="D166" t="s">
        <v>184</v>
      </c>
      <c r="E166" t="s">
        <v>169</v>
      </c>
      <c r="F166">
        <v>0.2</v>
      </c>
      <c r="G166">
        <v>0.2</v>
      </c>
      <c r="H166">
        <v>0</v>
      </c>
      <c r="I166">
        <v>0</v>
      </c>
      <c r="J166">
        <v>0</v>
      </c>
      <c r="K166">
        <v>2.6</v>
      </c>
      <c r="L166">
        <v>13</v>
      </c>
      <c r="M166">
        <v>78</v>
      </c>
      <c r="N166">
        <v>390</v>
      </c>
      <c r="O166">
        <v>26</v>
      </c>
      <c r="P166">
        <v>50</v>
      </c>
      <c r="Q166" s="1">
        <v>0.52</v>
      </c>
      <c r="R166">
        <v>1</v>
      </c>
      <c r="S166">
        <v>0</v>
      </c>
    </row>
    <row r="167" spans="1:19">
      <c r="A167" t="s">
        <v>19</v>
      </c>
      <c r="B167" t="s">
        <v>88</v>
      </c>
      <c r="C167" t="s">
        <v>89</v>
      </c>
      <c r="D167" t="s">
        <v>93</v>
      </c>
      <c r="E167" t="s">
        <v>169</v>
      </c>
      <c r="F167">
        <v>1</v>
      </c>
      <c r="G167">
        <v>0.2</v>
      </c>
      <c r="H167">
        <v>0.2</v>
      </c>
      <c r="I167">
        <v>0.6</v>
      </c>
      <c r="J167">
        <v>0.6</v>
      </c>
      <c r="K167">
        <v>16.061523000000001</v>
      </c>
      <c r="L167">
        <v>16.059999999999999</v>
      </c>
      <c r="M167">
        <v>481.85</v>
      </c>
      <c r="N167">
        <v>481.85</v>
      </c>
      <c r="O167">
        <v>160</v>
      </c>
      <c r="P167">
        <v>234</v>
      </c>
      <c r="Q167" s="1">
        <v>0.68379999999999996</v>
      </c>
      <c r="R167">
        <v>5</v>
      </c>
      <c r="S167">
        <v>2</v>
      </c>
    </row>
    <row r="168" spans="1:19">
      <c r="A168" t="s">
        <v>19</v>
      </c>
      <c r="B168" t="s">
        <v>88</v>
      </c>
      <c r="C168" t="s">
        <v>89</v>
      </c>
      <c r="D168" t="s">
        <v>94</v>
      </c>
      <c r="E168" t="s">
        <v>169</v>
      </c>
      <c r="F168">
        <v>0.8</v>
      </c>
      <c r="G168">
        <v>0.4</v>
      </c>
      <c r="H168">
        <v>0</v>
      </c>
      <c r="I168">
        <v>0.4</v>
      </c>
      <c r="J168">
        <v>0.4</v>
      </c>
      <c r="K168">
        <v>13.779979000000001</v>
      </c>
      <c r="L168">
        <v>17.22</v>
      </c>
      <c r="M168">
        <v>413.4</v>
      </c>
      <c r="N168">
        <v>516.75</v>
      </c>
      <c r="O168">
        <v>142</v>
      </c>
      <c r="P168">
        <v>163</v>
      </c>
      <c r="Q168" s="1">
        <v>0.87119999999999997</v>
      </c>
      <c r="R168">
        <v>4</v>
      </c>
      <c r="S168">
        <v>4</v>
      </c>
    </row>
    <row r="169" spans="1:19">
      <c r="A169" t="s">
        <v>19</v>
      </c>
      <c r="B169" t="s">
        <v>97</v>
      </c>
      <c r="C169" t="s">
        <v>98</v>
      </c>
      <c r="D169" t="s">
        <v>99</v>
      </c>
      <c r="E169" t="s">
        <v>169</v>
      </c>
      <c r="F169">
        <v>0.6</v>
      </c>
      <c r="G169">
        <v>0.2</v>
      </c>
      <c r="H169">
        <v>0</v>
      </c>
      <c r="I169">
        <v>0.4</v>
      </c>
      <c r="J169">
        <v>0.4</v>
      </c>
      <c r="K169">
        <v>14.6</v>
      </c>
      <c r="L169">
        <v>24.33</v>
      </c>
      <c r="M169">
        <v>438</v>
      </c>
      <c r="N169">
        <v>730</v>
      </c>
      <c r="O169">
        <v>146</v>
      </c>
      <c r="P169">
        <v>150</v>
      </c>
      <c r="Q169" s="1">
        <v>0.97330000000000005</v>
      </c>
      <c r="R169">
        <v>3</v>
      </c>
      <c r="S169">
        <v>14</v>
      </c>
    </row>
    <row r="170" spans="1:19">
      <c r="A170" t="s">
        <v>19</v>
      </c>
      <c r="B170" t="s">
        <v>97</v>
      </c>
      <c r="C170" t="s">
        <v>98</v>
      </c>
      <c r="D170" t="s">
        <v>100</v>
      </c>
      <c r="E170" t="s">
        <v>169</v>
      </c>
      <c r="F170">
        <v>0.2</v>
      </c>
      <c r="G170">
        <v>0</v>
      </c>
      <c r="H170">
        <v>0</v>
      </c>
      <c r="I170">
        <v>0.2</v>
      </c>
      <c r="J170">
        <v>0.2</v>
      </c>
      <c r="K170">
        <v>3.4</v>
      </c>
      <c r="L170">
        <v>17</v>
      </c>
      <c r="M170">
        <v>102</v>
      </c>
      <c r="N170">
        <v>510</v>
      </c>
      <c r="O170">
        <v>34</v>
      </c>
      <c r="P170">
        <v>50</v>
      </c>
      <c r="Q170" s="1">
        <v>0.68</v>
      </c>
      <c r="R170">
        <v>1</v>
      </c>
      <c r="S170">
        <v>0</v>
      </c>
    </row>
    <row r="171" spans="1:19">
      <c r="A171" t="s">
        <v>19</v>
      </c>
      <c r="B171" t="s">
        <v>101</v>
      </c>
      <c r="C171" t="s">
        <v>102</v>
      </c>
      <c r="D171" t="s">
        <v>185</v>
      </c>
      <c r="E171" t="s">
        <v>169</v>
      </c>
      <c r="F171">
        <v>0.2</v>
      </c>
      <c r="G171">
        <v>0.1706</v>
      </c>
      <c r="H171">
        <v>2.9399999999999999E-2</v>
      </c>
      <c r="I171">
        <v>0</v>
      </c>
      <c r="J171">
        <v>0</v>
      </c>
      <c r="K171">
        <v>0.93257100000000004</v>
      </c>
      <c r="L171">
        <v>8.2899999999999991</v>
      </c>
      <c r="M171">
        <v>49.74</v>
      </c>
      <c r="N171">
        <v>248.69</v>
      </c>
      <c r="O171">
        <v>16</v>
      </c>
      <c r="P171">
        <v>46</v>
      </c>
      <c r="Q171" s="1">
        <v>0.3478</v>
      </c>
      <c r="R171">
        <v>1</v>
      </c>
      <c r="S171">
        <v>0</v>
      </c>
    </row>
    <row r="172" spans="1:19">
      <c r="A172" t="s">
        <v>19</v>
      </c>
      <c r="B172" t="s">
        <v>101</v>
      </c>
      <c r="C172" t="s">
        <v>102</v>
      </c>
      <c r="D172" t="s">
        <v>104</v>
      </c>
      <c r="E172" t="s">
        <v>169</v>
      </c>
      <c r="F172">
        <v>0.26669999999999999</v>
      </c>
      <c r="G172">
        <v>0</v>
      </c>
      <c r="H172">
        <v>0</v>
      </c>
      <c r="I172">
        <v>0.26669999999999999</v>
      </c>
      <c r="J172">
        <v>0.26669999999999999</v>
      </c>
      <c r="K172">
        <v>1.3333330000000001</v>
      </c>
      <c r="L172">
        <v>5</v>
      </c>
      <c r="M172">
        <v>40</v>
      </c>
      <c r="N172">
        <v>149.97999999999999</v>
      </c>
      <c r="O172">
        <v>10</v>
      </c>
      <c r="P172">
        <v>30</v>
      </c>
      <c r="Q172" s="1">
        <v>0.33329999999999999</v>
      </c>
      <c r="R172">
        <v>1</v>
      </c>
      <c r="S172">
        <v>0</v>
      </c>
    </row>
    <row r="173" spans="1:19">
      <c r="A173" t="s">
        <v>19</v>
      </c>
      <c r="B173" t="s">
        <v>101</v>
      </c>
      <c r="C173" t="s">
        <v>102</v>
      </c>
      <c r="D173" t="s">
        <v>105</v>
      </c>
      <c r="E173" t="s">
        <v>169</v>
      </c>
      <c r="F173">
        <v>0.26669999999999999</v>
      </c>
      <c r="G173">
        <v>0.2281</v>
      </c>
      <c r="H173">
        <v>0</v>
      </c>
      <c r="I173">
        <v>3.8600000000000002E-2</v>
      </c>
      <c r="J173">
        <v>3.8599999999999898E-2</v>
      </c>
      <c r="K173">
        <v>1.1999997</v>
      </c>
      <c r="L173">
        <v>6</v>
      </c>
      <c r="M173">
        <v>48</v>
      </c>
      <c r="N173">
        <v>179.98</v>
      </c>
      <c r="O173">
        <v>12</v>
      </c>
      <c r="P173">
        <v>30</v>
      </c>
      <c r="Q173" s="1">
        <v>0.4</v>
      </c>
      <c r="R173">
        <v>1</v>
      </c>
      <c r="S173">
        <v>0</v>
      </c>
    </row>
    <row r="174" spans="1:19">
      <c r="A174" t="s">
        <v>19</v>
      </c>
      <c r="B174" t="s">
        <v>101</v>
      </c>
      <c r="C174" t="s">
        <v>102</v>
      </c>
      <c r="D174" t="s">
        <v>186</v>
      </c>
      <c r="E174" t="s">
        <v>169</v>
      </c>
      <c r="F174">
        <v>0.2</v>
      </c>
      <c r="G174">
        <v>0.16669999999999999</v>
      </c>
      <c r="H174">
        <v>3.3300000000000003E-2</v>
      </c>
      <c r="I174">
        <v>0</v>
      </c>
      <c r="J174">
        <v>0</v>
      </c>
      <c r="K174">
        <v>2</v>
      </c>
      <c r="L174">
        <v>13</v>
      </c>
      <c r="M174">
        <v>78</v>
      </c>
      <c r="N174">
        <v>390</v>
      </c>
      <c r="O174">
        <v>26</v>
      </c>
      <c r="P174">
        <v>50</v>
      </c>
      <c r="Q174" s="1">
        <v>0.52</v>
      </c>
      <c r="R174">
        <v>1</v>
      </c>
      <c r="S174">
        <v>0</v>
      </c>
    </row>
    <row r="175" spans="1:19">
      <c r="A175" t="s">
        <v>19</v>
      </c>
      <c r="B175" t="s">
        <v>101</v>
      </c>
      <c r="C175" t="s">
        <v>102</v>
      </c>
      <c r="D175" t="s">
        <v>187</v>
      </c>
      <c r="E175" t="s">
        <v>169</v>
      </c>
      <c r="F175">
        <v>0.2</v>
      </c>
      <c r="G175">
        <v>0.2</v>
      </c>
      <c r="H175">
        <v>0</v>
      </c>
      <c r="I175">
        <v>0</v>
      </c>
      <c r="J175">
        <v>0</v>
      </c>
      <c r="K175">
        <v>2.3832369999999998</v>
      </c>
      <c r="L175">
        <v>18.649999999999999</v>
      </c>
      <c r="M175">
        <v>111.91</v>
      </c>
      <c r="N175">
        <v>559.54</v>
      </c>
      <c r="O175">
        <v>36</v>
      </c>
      <c r="P175">
        <v>32</v>
      </c>
      <c r="Q175" s="1">
        <v>1.125</v>
      </c>
      <c r="R175">
        <v>1</v>
      </c>
      <c r="S175">
        <v>0</v>
      </c>
    </row>
    <row r="176" spans="1:19">
      <c r="A176" t="s">
        <v>19</v>
      </c>
      <c r="B176" t="s">
        <v>101</v>
      </c>
      <c r="C176" t="s">
        <v>102</v>
      </c>
      <c r="D176" t="s">
        <v>188</v>
      </c>
      <c r="E176" t="s">
        <v>169</v>
      </c>
      <c r="F176">
        <v>0.2</v>
      </c>
      <c r="G176">
        <v>0.2</v>
      </c>
      <c r="H176">
        <v>0</v>
      </c>
      <c r="I176">
        <v>0</v>
      </c>
      <c r="J176">
        <v>0</v>
      </c>
      <c r="K176">
        <v>1.6</v>
      </c>
      <c r="L176">
        <v>12.5</v>
      </c>
      <c r="M176">
        <v>75</v>
      </c>
      <c r="N176">
        <v>375</v>
      </c>
      <c r="O176">
        <v>25</v>
      </c>
      <c r="P176">
        <v>32</v>
      </c>
      <c r="Q176" s="1">
        <v>0.78129999999999999</v>
      </c>
      <c r="R176">
        <v>1</v>
      </c>
      <c r="S176">
        <v>0</v>
      </c>
    </row>
    <row r="177" spans="1:19">
      <c r="A177" t="s">
        <v>19</v>
      </c>
      <c r="B177" t="s">
        <v>108</v>
      </c>
      <c r="C177" t="s">
        <v>109</v>
      </c>
      <c r="D177" t="s">
        <v>189</v>
      </c>
      <c r="E177" t="s">
        <v>169</v>
      </c>
      <c r="F177">
        <v>0.26669999999999999</v>
      </c>
      <c r="G177">
        <v>0</v>
      </c>
      <c r="H177">
        <v>0</v>
      </c>
      <c r="I177">
        <v>0.26669999999999999</v>
      </c>
      <c r="J177">
        <v>0.26669999999999999</v>
      </c>
      <c r="K177">
        <v>1.5999996000000001</v>
      </c>
      <c r="L177">
        <v>6</v>
      </c>
      <c r="M177">
        <v>48</v>
      </c>
      <c r="N177">
        <v>179.98</v>
      </c>
      <c r="O177">
        <v>12</v>
      </c>
      <c r="P177">
        <v>32</v>
      </c>
      <c r="Q177" s="1">
        <v>0.375</v>
      </c>
      <c r="R177">
        <v>1</v>
      </c>
      <c r="S177">
        <v>0</v>
      </c>
    </row>
    <row r="178" spans="1:19">
      <c r="A178" t="s">
        <v>19</v>
      </c>
      <c r="B178" t="s">
        <v>108</v>
      </c>
      <c r="C178" t="s">
        <v>109</v>
      </c>
      <c r="D178" t="s">
        <v>110</v>
      </c>
      <c r="E178" t="s">
        <v>169</v>
      </c>
      <c r="F178">
        <v>8.8200000000000001E-2</v>
      </c>
      <c r="G178">
        <v>0</v>
      </c>
      <c r="H178">
        <v>0</v>
      </c>
      <c r="I178">
        <v>8.8200000000000001E-2</v>
      </c>
      <c r="J178">
        <v>8.8200000000000001E-2</v>
      </c>
      <c r="K178">
        <v>0.108571428</v>
      </c>
      <c r="L178">
        <v>8.74</v>
      </c>
      <c r="M178">
        <v>23.14</v>
      </c>
      <c r="N178">
        <v>262.31</v>
      </c>
      <c r="O178">
        <v>23</v>
      </c>
      <c r="P178">
        <v>50</v>
      </c>
      <c r="Q178" s="1">
        <v>0.46</v>
      </c>
      <c r="R178">
        <v>1</v>
      </c>
      <c r="S178">
        <v>0</v>
      </c>
    </row>
    <row r="179" spans="1:19">
      <c r="A179" t="s">
        <v>19</v>
      </c>
      <c r="B179" t="s">
        <v>108</v>
      </c>
      <c r="C179" t="s">
        <v>109</v>
      </c>
      <c r="D179" t="s">
        <v>113</v>
      </c>
      <c r="E179" t="s">
        <v>169</v>
      </c>
      <c r="F179">
        <v>0.36670000000000003</v>
      </c>
      <c r="G179">
        <v>0.16200000000000001</v>
      </c>
      <c r="H179">
        <v>0.20469999999999999</v>
      </c>
      <c r="I179">
        <v>0</v>
      </c>
      <c r="J179">
        <v>0</v>
      </c>
      <c r="K179">
        <v>1.2</v>
      </c>
      <c r="L179">
        <v>3.27</v>
      </c>
      <c r="M179">
        <v>36</v>
      </c>
      <c r="N179">
        <v>98.17</v>
      </c>
      <c r="O179">
        <v>6</v>
      </c>
      <c r="P179">
        <v>32</v>
      </c>
      <c r="Q179" s="1">
        <v>0.1875</v>
      </c>
      <c r="R179">
        <v>1</v>
      </c>
      <c r="S179">
        <v>0</v>
      </c>
    </row>
    <row r="180" spans="1:19">
      <c r="A180" t="s">
        <v>19</v>
      </c>
      <c r="B180" t="s">
        <v>108</v>
      </c>
      <c r="C180" t="s">
        <v>109</v>
      </c>
      <c r="D180" t="s">
        <v>114</v>
      </c>
      <c r="E180" t="s">
        <v>169</v>
      </c>
      <c r="F180">
        <v>0.29170000000000001</v>
      </c>
      <c r="G180">
        <v>0.29170000000000001</v>
      </c>
      <c r="H180">
        <v>0</v>
      </c>
      <c r="I180">
        <v>0</v>
      </c>
      <c r="J180">
        <v>0</v>
      </c>
      <c r="K180">
        <v>1.0685709999999999</v>
      </c>
      <c r="L180">
        <v>7.32</v>
      </c>
      <c r="M180">
        <v>64.069999999999993</v>
      </c>
      <c r="N180">
        <v>219.66</v>
      </c>
      <c r="O180">
        <v>21</v>
      </c>
      <c r="P180">
        <v>44</v>
      </c>
      <c r="Q180" s="1">
        <v>0.4773</v>
      </c>
      <c r="R180">
        <v>1</v>
      </c>
      <c r="S180">
        <v>0</v>
      </c>
    </row>
    <row r="181" spans="1:19">
      <c r="A181" t="s">
        <v>19</v>
      </c>
      <c r="B181" t="s">
        <v>108</v>
      </c>
      <c r="C181" t="s">
        <v>109</v>
      </c>
      <c r="D181" t="s">
        <v>115</v>
      </c>
      <c r="E181" t="s">
        <v>169</v>
      </c>
      <c r="F181">
        <v>0.8</v>
      </c>
      <c r="G181">
        <v>0.2</v>
      </c>
      <c r="H181">
        <v>0</v>
      </c>
      <c r="I181">
        <v>0.8</v>
      </c>
      <c r="J181">
        <v>0.8</v>
      </c>
      <c r="K181">
        <v>12.650665999999999</v>
      </c>
      <c r="L181">
        <v>12.65</v>
      </c>
      <c r="M181">
        <v>379.52</v>
      </c>
      <c r="N181">
        <v>379.52</v>
      </c>
      <c r="O181">
        <v>126</v>
      </c>
      <c r="P181">
        <v>244</v>
      </c>
      <c r="Q181" s="1">
        <v>0.51639999999999997</v>
      </c>
      <c r="R181">
        <v>5</v>
      </c>
      <c r="S181">
        <v>3</v>
      </c>
    </row>
    <row r="182" spans="1:19">
      <c r="A182" t="s">
        <v>19</v>
      </c>
      <c r="B182" t="s">
        <v>108</v>
      </c>
      <c r="C182" t="s">
        <v>109</v>
      </c>
      <c r="D182" t="s">
        <v>116</v>
      </c>
      <c r="E182" t="s">
        <v>169</v>
      </c>
      <c r="F182">
        <v>0.4</v>
      </c>
      <c r="G182">
        <v>0.4</v>
      </c>
      <c r="H182">
        <v>0</v>
      </c>
      <c r="I182">
        <v>0</v>
      </c>
      <c r="J182">
        <v>0</v>
      </c>
      <c r="K182">
        <v>6.4</v>
      </c>
      <c r="L182">
        <v>16</v>
      </c>
      <c r="M182">
        <v>192</v>
      </c>
      <c r="N182">
        <v>480</v>
      </c>
      <c r="O182">
        <v>64</v>
      </c>
      <c r="P182">
        <v>100</v>
      </c>
      <c r="Q182" s="1">
        <v>0.64</v>
      </c>
      <c r="R182">
        <v>2</v>
      </c>
      <c r="S182">
        <v>3</v>
      </c>
    </row>
    <row r="183" spans="1:19">
      <c r="A183" t="s">
        <v>19</v>
      </c>
      <c r="B183" t="s">
        <v>108</v>
      </c>
      <c r="C183" t="s">
        <v>109</v>
      </c>
      <c r="D183" t="s">
        <v>117</v>
      </c>
      <c r="E183" t="s">
        <v>169</v>
      </c>
      <c r="F183">
        <v>0.6</v>
      </c>
      <c r="G183">
        <v>0</v>
      </c>
      <c r="H183">
        <v>0</v>
      </c>
      <c r="I183">
        <v>0.6</v>
      </c>
      <c r="J183">
        <v>0.6</v>
      </c>
      <c r="K183">
        <v>13</v>
      </c>
      <c r="L183">
        <v>21.67</v>
      </c>
      <c r="M183">
        <v>390</v>
      </c>
      <c r="N183">
        <v>650</v>
      </c>
      <c r="O183">
        <v>130</v>
      </c>
      <c r="P183">
        <v>150</v>
      </c>
      <c r="Q183" s="1">
        <v>0.86670000000000003</v>
      </c>
      <c r="R183">
        <v>3</v>
      </c>
      <c r="S183">
        <v>12</v>
      </c>
    </row>
    <row r="184" spans="1:19">
      <c r="A184" t="s">
        <v>19</v>
      </c>
      <c r="B184" t="s">
        <v>108</v>
      </c>
      <c r="C184" t="s">
        <v>109</v>
      </c>
      <c r="D184" t="s">
        <v>118</v>
      </c>
      <c r="E184" t="s">
        <v>169</v>
      </c>
      <c r="F184">
        <v>0.4</v>
      </c>
      <c r="G184">
        <v>0</v>
      </c>
      <c r="H184">
        <v>0</v>
      </c>
      <c r="I184">
        <v>0.4</v>
      </c>
      <c r="J184">
        <v>0.4</v>
      </c>
      <c r="K184">
        <v>8.8999999999999897</v>
      </c>
      <c r="L184">
        <v>22.25</v>
      </c>
      <c r="M184">
        <v>267</v>
      </c>
      <c r="N184">
        <v>667.5</v>
      </c>
      <c r="O184">
        <v>89</v>
      </c>
      <c r="P184">
        <v>100</v>
      </c>
      <c r="Q184" s="1">
        <v>0.89</v>
      </c>
      <c r="R184">
        <v>2</v>
      </c>
      <c r="S184">
        <v>5</v>
      </c>
    </row>
    <row r="185" spans="1:19">
      <c r="A185" t="s">
        <v>19</v>
      </c>
      <c r="B185" t="s">
        <v>108</v>
      </c>
      <c r="C185" t="s">
        <v>109</v>
      </c>
      <c r="D185" t="s">
        <v>119</v>
      </c>
      <c r="E185" t="s">
        <v>169</v>
      </c>
      <c r="F185">
        <v>7.6300000000000007E-2</v>
      </c>
      <c r="G185">
        <v>0</v>
      </c>
      <c r="H185">
        <v>7.6300000000000007E-2</v>
      </c>
      <c r="I185">
        <v>0</v>
      </c>
      <c r="J185">
        <v>0</v>
      </c>
      <c r="K185">
        <v>6.6666600000000006E-2</v>
      </c>
      <c r="L185">
        <v>8.3000000000000007</v>
      </c>
      <c r="M185">
        <v>19</v>
      </c>
      <c r="N185">
        <v>249.02</v>
      </c>
      <c r="O185">
        <v>7</v>
      </c>
      <c r="P185">
        <v>20</v>
      </c>
      <c r="Q185" s="1">
        <v>0.35</v>
      </c>
      <c r="R185">
        <v>1</v>
      </c>
      <c r="S185">
        <v>0</v>
      </c>
    </row>
    <row r="186" spans="1:19">
      <c r="A186" t="s">
        <v>19</v>
      </c>
      <c r="B186" t="s">
        <v>108</v>
      </c>
      <c r="C186" t="s">
        <v>109</v>
      </c>
      <c r="D186" t="s">
        <v>190</v>
      </c>
      <c r="E186" t="s">
        <v>169</v>
      </c>
      <c r="F186">
        <v>0.30980000000000002</v>
      </c>
      <c r="G186">
        <v>0.30980000000000002</v>
      </c>
      <c r="H186">
        <v>0</v>
      </c>
      <c r="I186">
        <v>0</v>
      </c>
      <c r="J186">
        <v>0</v>
      </c>
      <c r="K186">
        <v>3.0276184000000002</v>
      </c>
      <c r="L186">
        <v>9.77</v>
      </c>
      <c r="M186">
        <v>90.83</v>
      </c>
      <c r="N186">
        <v>293.18</v>
      </c>
      <c r="O186">
        <v>17</v>
      </c>
      <c r="P186">
        <v>24</v>
      </c>
      <c r="Q186" s="1">
        <v>0.70830000000000004</v>
      </c>
      <c r="R186">
        <v>1</v>
      </c>
      <c r="S186">
        <v>0</v>
      </c>
    </row>
    <row r="187" spans="1:19">
      <c r="A187" t="s">
        <v>19</v>
      </c>
      <c r="B187" t="s">
        <v>108</v>
      </c>
      <c r="C187" t="s">
        <v>109</v>
      </c>
      <c r="D187" t="s">
        <v>120</v>
      </c>
      <c r="E187" t="s">
        <v>169</v>
      </c>
      <c r="F187">
        <v>0.17649999999999999</v>
      </c>
      <c r="G187">
        <v>0</v>
      </c>
      <c r="H187">
        <v>0</v>
      </c>
      <c r="I187">
        <v>0.17649999999999999</v>
      </c>
      <c r="J187">
        <v>0.17649999999999999</v>
      </c>
      <c r="K187">
        <v>0.23666666280000001</v>
      </c>
      <c r="L187">
        <v>6.86</v>
      </c>
      <c r="M187">
        <v>36.33</v>
      </c>
      <c r="N187">
        <v>205.81</v>
      </c>
      <c r="O187">
        <v>15</v>
      </c>
      <c r="P187">
        <v>24</v>
      </c>
      <c r="Q187" s="1">
        <v>0.625</v>
      </c>
      <c r="R187">
        <v>1</v>
      </c>
      <c r="S187">
        <v>0</v>
      </c>
    </row>
    <row r="188" spans="1:19">
      <c r="A188" t="s">
        <v>19</v>
      </c>
      <c r="B188" t="s">
        <v>108</v>
      </c>
      <c r="C188" t="s">
        <v>109</v>
      </c>
      <c r="D188" t="s">
        <v>121</v>
      </c>
      <c r="E188" t="s">
        <v>169</v>
      </c>
      <c r="F188">
        <v>0.4</v>
      </c>
      <c r="G188">
        <v>0</v>
      </c>
      <c r="H188">
        <v>0</v>
      </c>
      <c r="I188">
        <v>0.4</v>
      </c>
      <c r="J188">
        <v>0.4</v>
      </c>
      <c r="K188">
        <v>7.2371239999999997</v>
      </c>
      <c r="L188">
        <v>18.09</v>
      </c>
      <c r="M188">
        <v>217.11</v>
      </c>
      <c r="N188">
        <v>542.78</v>
      </c>
      <c r="O188">
        <v>73</v>
      </c>
      <c r="P188">
        <v>100</v>
      </c>
      <c r="Q188" s="1">
        <v>0.73</v>
      </c>
      <c r="R188">
        <v>2</v>
      </c>
      <c r="S188">
        <v>0</v>
      </c>
    </row>
    <row r="189" spans="1:19">
      <c r="A189" t="s">
        <v>19</v>
      </c>
      <c r="B189" t="s">
        <v>108</v>
      </c>
      <c r="C189" t="s">
        <v>109</v>
      </c>
      <c r="D189" t="s">
        <v>191</v>
      </c>
      <c r="E189" t="s">
        <v>169</v>
      </c>
      <c r="F189">
        <v>0.1333</v>
      </c>
      <c r="G189">
        <v>0</v>
      </c>
      <c r="H189">
        <v>0</v>
      </c>
      <c r="I189">
        <v>0.1333</v>
      </c>
      <c r="J189">
        <v>0.1333</v>
      </c>
      <c r="K189">
        <v>1.8619025</v>
      </c>
      <c r="L189">
        <v>13.97</v>
      </c>
      <c r="M189">
        <v>55.86</v>
      </c>
      <c r="N189">
        <v>419.03</v>
      </c>
      <c r="O189">
        <v>25</v>
      </c>
      <c r="P189">
        <v>44</v>
      </c>
      <c r="Q189" s="1">
        <v>0.56820000000000004</v>
      </c>
      <c r="R189">
        <v>1</v>
      </c>
      <c r="S189">
        <v>0</v>
      </c>
    </row>
    <row r="190" spans="1:19">
      <c r="A190" t="s">
        <v>19</v>
      </c>
      <c r="B190" t="s">
        <v>108</v>
      </c>
      <c r="C190" t="s">
        <v>109</v>
      </c>
      <c r="D190" t="s">
        <v>122</v>
      </c>
      <c r="E190" t="s">
        <v>169</v>
      </c>
      <c r="F190">
        <v>0.2</v>
      </c>
      <c r="G190">
        <v>0</v>
      </c>
      <c r="H190">
        <v>0</v>
      </c>
      <c r="I190">
        <v>0.2</v>
      </c>
      <c r="J190">
        <v>0.2</v>
      </c>
      <c r="K190">
        <v>1.0361899999999999</v>
      </c>
      <c r="L190">
        <v>5.18</v>
      </c>
      <c r="M190">
        <v>31.09</v>
      </c>
      <c r="N190">
        <v>155.43</v>
      </c>
      <c r="O190">
        <v>10</v>
      </c>
      <c r="P190">
        <v>24</v>
      </c>
      <c r="Q190" s="1">
        <v>0.41670000000000001</v>
      </c>
      <c r="R190">
        <v>1</v>
      </c>
      <c r="S190">
        <v>0</v>
      </c>
    </row>
    <row r="191" spans="1:19">
      <c r="A191" t="s">
        <v>19</v>
      </c>
      <c r="B191" t="s">
        <v>108</v>
      </c>
      <c r="C191" t="s">
        <v>109</v>
      </c>
      <c r="D191" t="s">
        <v>123</v>
      </c>
      <c r="E191" t="s">
        <v>169</v>
      </c>
      <c r="F191">
        <v>0.2</v>
      </c>
      <c r="G191">
        <v>0</v>
      </c>
      <c r="H191">
        <v>0</v>
      </c>
      <c r="I191">
        <v>0.2</v>
      </c>
      <c r="J191">
        <v>0.2</v>
      </c>
      <c r="K191">
        <v>1.243428</v>
      </c>
      <c r="L191">
        <v>9.84</v>
      </c>
      <c r="M191">
        <v>59.06</v>
      </c>
      <c r="N191">
        <v>295.31</v>
      </c>
      <c r="O191">
        <v>19</v>
      </c>
      <c r="P191">
        <v>24</v>
      </c>
      <c r="Q191" s="1">
        <v>0.79169999999999996</v>
      </c>
      <c r="R191">
        <v>1</v>
      </c>
      <c r="S191">
        <v>0</v>
      </c>
    </row>
    <row r="192" spans="1:19">
      <c r="A192" t="s">
        <v>19</v>
      </c>
      <c r="B192" t="s">
        <v>108</v>
      </c>
      <c r="C192" t="s">
        <v>109</v>
      </c>
      <c r="D192" t="s">
        <v>124</v>
      </c>
      <c r="E192" t="s">
        <v>169</v>
      </c>
      <c r="F192">
        <v>0.29170000000000001</v>
      </c>
      <c r="G192">
        <v>0.29170000000000001</v>
      </c>
      <c r="H192">
        <v>0</v>
      </c>
      <c r="I192">
        <v>0</v>
      </c>
      <c r="J192">
        <v>0</v>
      </c>
      <c r="K192">
        <v>0.53428549999999997</v>
      </c>
      <c r="L192">
        <v>8.16</v>
      </c>
      <c r="M192">
        <v>71.430000000000007</v>
      </c>
      <c r="N192">
        <v>244.89</v>
      </c>
      <c r="O192">
        <v>22</v>
      </c>
      <c r="P192">
        <v>50</v>
      </c>
      <c r="Q192" s="1">
        <v>0.44</v>
      </c>
      <c r="R192">
        <v>1</v>
      </c>
      <c r="S192">
        <v>0</v>
      </c>
    </row>
    <row r="193" spans="1:19">
      <c r="A193" t="s">
        <v>19</v>
      </c>
      <c r="B193" t="s">
        <v>108</v>
      </c>
      <c r="C193" t="s">
        <v>109</v>
      </c>
      <c r="D193" t="s">
        <v>125</v>
      </c>
      <c r="E193" t="s">
        <v>169</v>
      </c>
      <c r="F193">
        <v>0.29170000000000001</v>
      </c>
      <c r="G193">
        <v>0</v>
      </c>
      <c r="H193">
        <v>0</v>
      </c>
      <c r="I193">
        <v>0.29170000000000001</v>
      </c>
      <c r="J193">
        <v>0.29170000000000001</v>
      </c>
      <c r="K193">
        <v>0.21371419999999999</v>
      </c>
      <c r="L193">
        <v>4.83</v>
      </c>
      <c r="M193">
        <v>42.25</v>
      </c>
      <c r="N193">
        <v>144.83000000000001</v>
      </c>
      <c r="O193">
        <v>16</v>
      </c>
      <c r="P193">
        <v>44</v>
      </c>
      <c r="Q193" s="1">
        <v>0.36359999999999998</v>
      </c>
      <c r="R193">
        <v>1</v>
      </c>
      <c r="S193">
        <v>0</v>
      </c>
    </row>
    <row r="194" spans="1:19">
      <c r="A194" t="s">
        <v>19</v>
      </c>
      <c r="B194" t="s">
        <v>108</v>
      </c>
      <c r="C194" t="s">
        <v>109</v>
      </c>
      <c r="D194" t="s">
        <v>126</v>
      </c>
      <c r="E194" t="s">
        <v>169</v>
      </c>
      <c r="F194">
        <v>2.18E-2</v>
      </c>
      <c r="G194">
        <v>0</v>
      </c>
      <c r="H194">
        <v>2.18E-2</v>
      </c>
      <c r="I194">
        <v>0</v>
      </c>
      <c r="J194">
        <v>0</v>
      </c>
      <c r="K194">
        <v>6.6666600000000006E-2</v>
      </c>
      <c r="L194">
        <v>3.06</v>
      </c>
      <c r="M194">
        <v>2</v>
      </c>
      <c r="N194">
        <v>91.74</v>
      </c>
      <c r="O194">
        <v>2</v>
      </c>
      <c r="P194">
        <v>20</v>
      </c>
      <c r="Q194" s="1">
        <v>0.1</v>
      </c>
      <c r="R194">
        <v>1</v>
      </c>
      <c r="S194">
        <v>0</v>
      </c>
    </row>
    <row r="195" spans="1:19">
      <c r="A195" t="s">
        <v>19</v>
      </c>
      <c r="B195" t="s">
        <v>129</v>
      </c>
      <c r="C195" t="s">
        <v>130</v>
      </c>
      <c r="D195" t="s">
        <v>131</v>
      </c>
      <c r="E195" t="s">
        <v>169</v>
      </c>
      <c r="F195">
        <v>0.8</v>
      </c>
      <c r="G195">
        <v>0.4</v>
      </c>
      <c r="H195">
        <v>0</v>
      </c>
      <c r="I195">
        <v>0.4</v>
      </c>
      <c r="J195">
        <v>0.4</v>
      </c>
      <c r="K195">
        <v>12.639809</v>
      </c>
      <c r="L195">
        <v>15.8</v>
      </c>
      <c r="M195">
        <v>379.19</v>
      </c>
      <c r="N195">
        <v>473.99</v>
      </c>
      <c r="O195">
        <v>126</v>
      </c>
      <c r="P195">
        <v>189</v>
      </c>
      <c r="Q195" s="1">
        <v>0.66669999999999996</v>
      </c>
      <c r="R195">
        <v>4</v>
      </c>
      <c r="S195">
        <v>8</v>
      </c>
    </row>
    <row r="196" spans="1:19">
      <c r="A196" t="s">
        <v>19</v>
      </c>
      <c r="B196" t="s">
        <v>129</v>
      </c>
      <c r="C196" t="s">
        <v>130</v>
      </c>
      <c r="D196" t="s">
        <v>192</v>
      </c>
      <c r="E196" t="s">
        <v>169</v>
      </c>
      <c r="F196">
        <v>0.2</v>
      </c>
      <c r="G196">
        <v>0.2</v>
      </c>
      <c r="H196">
        <v>0</v>
      </c>
      <c r="I196">
        <v>0</v>
      </c>
      <c r="J196">
        <v>0</v>
      </c>
      <c r="K196">
        <v>3.8</v>
      </c>
      <c r="L196">
        <v>19</v>
      </c>
      <c r="M196">
        <v>114</v>
      </c>
      <c r="N196">
        <v>570</v>
      </c>
      <c r="O196">
        <v>38</v>
      </c>
      <c r="P196">
        <v>50</v>
      </c>
      <c r="Q196" s="1">
        <v>0.76</v>
      </c>
      <c r="R196">
        <v>1</v>
      </c>
      <c r="S196">
        <v>0</v>
      </c>
    </row>
    <row r="197" spans="1:19">
      <c r="A197" t="s">
        <v>19</v>
      </c>
      <c r="B197" t="s">
        <v>129</v>
      </c>
      <c r="C197" t="s">
        <v>130</v>
      </c>
      <c r="D197" t="s">
        <v>132</v>
      </c>
      <c r="E197" t="s">
        <v>169</v>
      </c>
      <c r="F197">
        <v>0.4</v>
      </c>
      <c r="G197">
        <v>0</v>
      </c>
      <c r="H197">
        <v>0</v>
      </c>
      <c r="I197">
        <v>0.4</v>
      </c>
      <c r="J197">
        <v>0.4</v>
      </c>
      <c r="K197">
        <v>8.6999999999999993</v>
      </c>
      <c r="L197">
        <v>21.75</v>
      </c>
      <c r="M197">
        <v>261</v>
      </c>
      <c r="N197">
        <v>652.5</v>
      </c>
      <c r="O197">
        <v>87</v>
      </c>
      <c r="P197">
        <v>100</v>
      </c>
      <c r="Q197" s="1">
        <v>0.87</v>
      </c>
      <c r="R197">
        <v>2</v>
      </c>
      <c r="S197">
        <v>2</v>
      </c>
    </row>
    <row r="198" spans="1:19">
      <c r="A198" t="s">
        <v>19</v>
      </c>
      <c r="B198" t="s">
        <v>129</v>
      </c>
      <c r="C198" t="s">
        <v>130</v>
      </c>
      <c r="D198" t="s">
        <v>193</v>
      </c>
      <c r="E198" t="s">
        <v>169</v>
      </c>
      <c r="F198">
        <v>0.2</v>
      </c>
      <c r="G198">
        <v>0.2</v>
      </c>
      <c r="H198">
        <v>0</v>
      </c>
      <c r="I198">
        <v>0</v>
      </c>
      <c r="J198">
        <v>0</v>
      </c>
      <c r="K198">
        <v>3.6</v>
      </c>
      <c r="L198">
        <v>18</v>
      </c>
      <c r="M198">
        <v>108</v>
      </c>
      <c r="N198">
        <v>540</v>
      </c>
      <c r="O198">
        <v>36</v>
      </c>
      <c r="P198">
        <v>50</v>
      </c>
      <c r="Q198" s="1">
        <v>0.72</v>
      </c>
      <c r="R198">
        <v>1</v>
      </c>
      <c r="S198">
        <v>0</v>
      </c>
    </row>
    <row r="199" spans="1:19">
      <c r="A199" t="s">
        <v>19</v>
      </c>
      <c r="B199" t="s">
        <v>129</v>
      </c>
      <c r="C199" t="s">
        <v>130</v>
      </c>
      <c r="D199" t="s">
        <v>133</v>
      </c>
      <c r="E199" t="s">
        <v>169</v>
      </c>
      <c r="F199">
        <v>0.2</v>
      </c>
      <c r="G199">
        <v>0.2</v>
      </c>
      <c r="H199">
        <v>0</v>
      </c>
      <c r="I199">
        <v>0</v>
      </c>
      <c r="J199">
        <v>0</v>
      </c>
      <c r="K199">
        <v>2.6</v>
      </c>
      <c r="L199">
        <v>13</v>
      </c>
      <c r="M199">
        <v>78</v>
      </c>
      <c r="N199">
        <v>390</v>
      </c>
      <c r="O199">
        <v>26</v>
      </c>
      <c r="P199">
        <v>50</v>
      </c>
      <c r="Q199" s="1">
        <v>0.52</v>
      </c>
      <c r="R199">
        <v>1</v>
      </c>
      <c r="S199">
        <v>0</v>
      </c>
    </row>
    <row r="200" spans="1:19">
      <c r="A200" t="s">
        <v>19</v>
      </c>
      <c r="B200" t="s">
        <v>134</v>
      </c>
      <c r="C200" t="s">
        <v>135</v>
      </c>
      <c r="D200" t="s">
        <v>137</v>
      </c>
      <c r="E200" t="s">
        <v>169</v>
      </c>
      <c r="F200">
        <v>0.6</v>
      </c>
      <c r="G200">
        <v>0.4</v>
      </c>
      <c r="H200">
        <v>0</v>
      </c>
      <c r="I200">
        <v>0.2</v>
      </c>
      <c r="J200">
        <v>0.2</v>
      </c>
      <c r="K200">
        <v>10.373321000000001</v>
      </c>
      <c r="L200">
        <v>17.29</v>
      </c>
      <c r="M200">
        <v>311.2</v>
      </c>
      <c r="N200">
        <v>518.66999999999996</v>
      </c>
      <c r="O200">
        <v>103</v>
      </c>
      <c r="P200">
        <v>159</v>
      </c>
      <c r="Q200" s="1">
        <v>0.64780000000000004</v>
      </c>
      <c r="R200">
        <v>3</v>
      </c>
      <c r="S200">
        <v>12</v>
      </c>
    </row>
    <row r="201" spans="1:19">
      <c r="A201" t="s">
        <v>19</v>
      </c>
      <c r="B201" t="s">
        <v>134</v>
      </c>
      <c r="C201" t="s">
        <v>135</v>
      </c>
      <c r="D201" t="s">
        <v>194</v>
      </c>
      <c r="E201" t="s">
        <v>169</v>
      </c>
      <c r="F201">
        <v>0.2</v>
      </c>
      <c r="G201">
        <v>0.2</v>
      </c>
      <c r="H201">
        <v>0</v>
      </c>
      <c r="I201">
        <v>0</v>
      </c>
      <c r="J201">
        <v>0</v>
      </c>
      <c r="K201">
        <v>2.8</v>
      </c>
      <c r="L201">
        <v>14</v>
      </c>
      <c r="M201">
        <v>84</v>
      </c>
      <c r="N201">
        <v>420</v>
      </c>
      <c r="O201">
        <v>28</v>
      </c>
      <c r="P201">
        <v>50</v>
      </c>
      <c r="Q201" s="1">
        <v>0.56000000000000005</v>
      </c>
      <c r="R201">
        <v>1</v>
      </c>
      <c r="S201">
        <v>0</v>
      </c>
    </row>
    <row r="202" spans="1:19">
      <c r="A202" t="s">
        <v>19</v>
      </c>
      <c r="B202" t="s">
        <v>134</v>
      </c>
      <c r="C202" t="s">
        <v>135</v>
      </c>
      <c r="D202" t="s">
        <v>195</v>
      </c>
      <c r="E202" t="s">
        <v>169</v>
      </c>
      <c r="F202">
        <v>0.2</v>
      </c>
      <c r="G202">
        <v>0.2</v>
      </c>
      <c r="H202">
        <v>0</v>
      </c>
      <c r="I202">
        <v>0</v>
      </c>
      <c r="J202">
        <v>0</v>
      </c>
      <c r="K202">
        <v>1.8</v>
      </c>
      <c r="L202">
        <v>9</v>
      </c>
      <c r="M202">
        <v>54</v>
      </c>
      <c r="N202">
        <v>270</v>
      </c>
      <c r="O202">
        <v>18</v>
      </c>
      <c r="P202">
        <v>50</v>
      </c>
      <c r="Q202" s="1">
        <v>0.36</v>
      </c>
      <c r="R202">
        <v>1</v>
      </c>
      <c r="S202">
        <v>0</v>
      </c>
    </row>
    <row r="203" spans="1:19">
      <c r="A203" t="s">
        <v>19</v>
      </c>
      <c r="B203" t="s">
        <v>139</v>
      </c>
      <c r="C203" t="s">
        <v>140</v>
      </c>
      <c r="D203" t="s">
        <v>141</v>
      </c>
      <c r="E203" t="s">
        <v>169</v>
      </c>
      <c r="F203">
        <v>1.5999999999999901</v>
      </c>
      <c r="G203">
        <v>0.2</v>
      </c>
      <c r="H203">
        <v>0.6</v>
      </c>
      <c r="I203">
        <v>0.8</v>
      </c>
      <c r="J203">
        <v>0.8</v>
      </c>
      <c r="K203">
        <v>33.546092000000002</v>
      </c>
      <c r="L203">
        <v>20.97</v>
      </c>
      <c r="M203">
        <v>1006.38</v>
      </c>
      <c r="N203">
        <v>628.99</v>
      </c>
      <c r="O203">
        <v>333</v>
      </c>
      <c r="P203">
        <v>421</v>
      </c>
      <c r="Q203" s="1">
        <v>0.79100000000000004</v>
      </c>
      <c r="R203">
        <v>8</v>
      </c>
      <c r="S203">
        <v>11</v>
      </c>
    </row>
    <row r="204" spans="1:19">
      <c r="A204" t="s">
        <v>19</v>
      </c>
      <c r="B204" t="s">
        <v>139</v>
      </c>
      <c r="C204" t="s">
        <v>140</v>
      </c>
      <c r="D204" t="s">
        <v>196</v>
      </c>
      <c r="E204" t="s">
        <v>169</v>
      </c>
      <c r="F204">
        <v>0.2</v>
      </c>
      <c r="G204">
        <v>0.2</v>
      </c>
      <c r="H204">
        <v>0</v>
      </c>
      <c r="I204">
        <v>0</v>
      </c>
      <c r="J204">
        <v>0</v>
      </c>
      <c r="K204">
        <v>1.9</v>
      </c>
      <c r="L204">
        <v>9.5</v>
      </c>
      <c r="M204">
        <v>57</v>
      </c>
      <c r="N204">
        <v>285</v>
      </c>
      <c r="O204">
        <v>19</v>
      </c>
      <c r="P204">
        <v>50</v>
      </c>
      <c r="Q204" s="1">
        <v>0.38</v>
      </c>
      <c r="R204">
        <v>1</v>
      </c>
      <c r="S204">
        <v>0</v>
      </c>
    </row>
    <row r="205" spans="1:19">
      <c r="A205" t="s">
        <v>19</v>
      </c>
      <c r="B205" t="s">
        <v>139</v>
      </c>
      <c r="C205" t="s">
        <v>140</v>
      </c>
      <c r="D205" t="s">
        <v>197</v>
      </c>
      <c r="E205" t="s">
        <v>169</v>
      </c>
      <c r="F205">
        <v>0.2</v>
      </c>
      <c r="G205">
        <v>0.2</v>
      </c>
      <c r="H205">
        <v>0</v>
      </c>
      <c r="I205">
        <v>0</v>
      </c>
      <c r="J205">
        <v>0</v>
      </c>
      <c r="K205">
        <v>3.9</v>
      </c>
      <c r="L205">
        <v>21.5</v>
      </c>
      <c r="M205">
        <v>129</v>
      </c>
      <c r="N205">
        <v>645</v>
      </c>
      <c r="O205">
        <v>43</v>
      </c>
      <c r="P205">
        <v>50</v>
      </c>
      <c r="Q205" s="1">
        <v>0.86</v>
      </c>
      <c r="R205">
        <v>1</v>
      </c>
      <c r="S205">
        <v>1</v>
      </c>
    </row>
    <row r="206" spans="1:19">
      <c r="A206" t="s">
        <v>19</v>
      </c>
      <c r="B206" t="s">
        <v>139</v>
      </c>
      <c r="C206" t="s">
        <v>140</v>
      </c>
      <c r="D206" t="s">
        <v>143</v>
      </c>
      <c r="E206" t="s">
        <v>169</v>
      </c>
      <c r="F206">
        <v>0.2</v>
      </c>
      <c r="G206">
        <v>0</v>
      </c>
      <c r="H206">
        <v>0</v>
      </c>
      <c r="I206">
        <v>0.2</v>
      </c>
      <c r="J206">
        <v>0.2</v>
      </c>
      <c r="K206">
        <v>4.8</v>
      </c>
      <c r="L206">
        <v>24</v>
      </c>
      <c r="M206">
        <v>144</v>
      </c>
      <c r="N206">
        <v>720</v>
      </c>
      <c r="O206">
        <v>48</v>
      </c>
      <c r="P206">
        <v>50</v>
      </c>
      <c r="Q206" s="1">
        <v>0.96</v>
      </c>
      <c r="R206">
        <v>1</v>
      </c>
      <c r="S206">
        <v>0</v>
      </c>
    </row>
    <row r="207" spans="1:19">
      <c r="A207" t="s">
        <v>19</v>
      </c>
      <c r="B207" t="s">
        <v>139</v>
      </c>
      <c r="C207" t="s">
        <v>140</v>
      </c>
      <c r="D207" t="s">
        <v>144</v>
      </c>
      <c r="E207" t="s">
        <v>169</v>
      </c>
      <c r="F207">
        <v>0.2</v>
      </c>
      <c r="G207">
        <v>0</v>
      </c>
      <c r="H207">
        <v>0</v>
      </c>
      <c r="I207">
        <v>0.2</v>
      </c>
      <c r="J207">
        <v>0.2</v>
      </c>
      <c r="K207">
        <v>4.8</v>
      </c>
      <c r="L207">
        <v>24</v>
      </c>
      <c r="M207">
        <v>144</v>
      </c>
      <c r="N207">
        <v>720</v>
      </c>
      <c r="O207">
        <v>48</v>
      </c>
      <c r="P207">
        <v>50</v>
      </c>
      <c r="Q207" s="1">
        <v>0.96</v>
      </c>
      <c r="R207">
        <v>1</v>
      </c>
      <c r="S207">
        <v>0</v>
      </c>
    </row>
    <row r="208" spans="1:19">
      <c r="A208" t="s">
        <v>19</v>
      </c>
      <c r="B208" t="s">
        <v>139</v>
      </c>
      <c r="C208" t="s">
        <v>140</v>
      </c>
      <c r="D208" t="s">
        <v>145</v>
      </c>
      <c r="E208" t="s">
        <v>169</v>
      </c>
      <c r="F208">
        <v>0.2</v>
      </c>
      <c r="G208">
        <v>0</v>
      </c>
      <c r="H208">
        <v>0</v>
      </c>
      <c r="I208">
        <v>0.2</v>
      </c>
      <c r="J208">
        <v>0.2</v>
      </c>
      <c r="K208">
        <v>3.9</v>
      </c>
      <c r="L208">
        <v>19.5</v>
      </c>
      <c r="M208">
        <v>117</v>
      </c>
      <c r="N208">
        <v>585</v>
      </c>
      <c r="O208">
        <v>39</v>
      </c>
      <c r="P208">
        <v>50</v>
      </c>
      <c r="Q208" s="1">
        <v>0.78</v>
      </c>
      <c r="R208">
        <v>1</v>
      </c>
      <c r="S208">
        <v>0</v>
      </c>
    </row>
    <row r="209" spans="1:19">
      <c r="A209" t="s">
        <v>19</v>
      </c>
      <c r="B209" t="s">
        <v>139</v>
      </c>
      <c r="C209" t="s">
        <v>140</v>
      </c>
      <c r="D209" t="s">
        <v>198</v>
      </c>
      <c r="E209" t="s">
        <v>169</v>
      </c>
      <c r="F209">
        <v>6.6699999999999995E-2</v>
      </c>
      <c r="G209">
        <v>6.6699999999999995E-2</v>
      </c>
      <c r="H209">
        <v>0</v>
      </c>
      <c r="I209">
        <v>0</v>
      </c>
      <c r="J209">
        <v>0</v>
      </c>
      <c r="K209">
        <v>0.79999920000000002</v>
      </c>
      <c r="L209">
        <v>11.99</v>
      </c>
      <c r="M209">
        <v>24</v>
      </c>
      <c r="N209">
        <v>359.82</v>
      </c>
      <c r="O209">
        <v>24</v>
      </c>
      <c r="P209">
        <v>50</v>
      </c>
      <c r="Q209" s="1">
        <v>0.48</v>
      </c>
      <c r="R209">
        <v>1</v>
      </c>
      <c r="S209">
        <v>0</v>
      </c>
    </row>
    <row r="210" spans="1:19">
      <c r="A210" t="s">
        <v>19</v>
      </c>
      <c r="B210" t="s">
        <v>139</v>
      </c>
      <c r="C210" t="s">
        <v>140</v>
      </c>
      <c r="D210" t="s">
        <v>146</v>
      </c>
      <c r="E210" t="s">
        <v>169</v>
      </c>
      <c r="F210">
        <v>0.32150000000000001</v>
      </c>
      <c r="G210">
        <v>0.32150000000000001</v>
      </c>
      <c r="H210">
        <v>0</v>
      </c>
      <c r="I210">
        <v>0</v>
      </c>
      <c r="J210">
        <v>0</v>
      </c>
      <c r="K210">
        <v>4.1666650000000001</v>
      </c>
      <c r="L210">
        <v>12.96</v>
      </c>
      <c r="M210">
        <v>125</v>
      </c>
      <c r="N210">
        <v>388.8</v>
      </c>
      <c r="O210">
        <v>25</v>
      </c>
      <c r="P210">
        <v>32</v>
      </c>
      <c r="Q210" s="1">
        <v>0.78129999999999999</v>
      </c>
      <c r="R210">
        <v>1</v>
      </c>
      <c r="S210">
        <v>0</v>
      </c>
    </row>
    <row r="211" spans="1:19">
      <c r="A211" t="s">
        <v>19</v>
      </c>
      <c r="B211" t="s">
        <v>139</v>
      </c>
      <c r="C211" t="s">
        <v>140</v>
      </c>
      <c r="D211" t="s">
        <v>199</v>
      </c>
      <c r="E211" t="s">
        <v>169</v>
      </c>
      <c r="F211">
        <v>0.2</v>
      </c>
      <c r="G211">
        <v>0.2</v>
      </c>
      <c r="H211">
        <v>0</v>
      </c>
      <c r="I211">
        <v>0</v>
      </c>
      <c r="J211">
        <v>0</v>
      </c>
      <c r="K211">
        <v>2.2796180000000001</v>
      </c>
      <c r="L211">
        <v>11.4</v>
      </c>
      <c r="M211">
        <v>68.39</v>
      </c>
      <c r="N211">
        <v>341.94</v>
      </c>
      <c r="O211">
        <v>22</v>
      </c>
      <c r="P211">
        <v>46</v>
      </c>
      <c r="Q211" s="1">
        <v>0.4783</v>
      </c>
      <c r="R211">
        <v>1</v>
      </c>
      <c r="S211">
        <v>0</v>
      </c>
    </row>
    <row r="212" spans="1:19">
      <c r="A212" t="s">
        <v>19</v>
      </c>
      <c r="B212" t="s">
        <v>139</v>
      </c>
      <c r="C212" t="s">
        <v>140</v>
      </c>
      <c r="D212" t="s">
        <v>147</v>
      </c>
      <c r="E212" t="s">
        <v>169</v>
      </c>
      <c r="F212">
        <v>0.32150000000000001</v>
      </c>
      <c r="G212">
        <v>0.32150000000000001</v>
      </c>
      <c r="H212">
        <v>0</v>
      </c>
      <c r="I212">
        <v>0</v>
      </c>
      <c r="J212">
        <v>0</v>
      </c>
      <c r="K212">
        <v>6.1199985000000003</v>
      </c>
      <c r="L212">
        <v>19.04</v>
      </c>
      <c r="M212">
        <v>183.6</v>
      </c>
      <c r="N212">
        <v>571.07000000000005</v>
      </c>
      <c r="O212">
        <v>35</v>
      </c>
      <c r="P212">
        <v>32</v>
      </c>
      <c r="Q212" s="1">
        <v>1.0938000000000001</v>
      </c>
      <c r="R212">
        <v>1</v>
      </c>
      <c r="S212">
        <v>0</v>
      </c>
    </row>
    <row r="213" spans="1:19">
      <c r="A213" t="s">
        <v>19</v>
      </c>
      <c r="B213" t="s">
        <v>149</v>
      </c>
      <c r="C213" t="s">
        <v>150</v>
      </c>
      <c r="D213" t="s">
        <v>151</v>
      </c>
      <c r="E213" t="s">
        <v>169</v>
      </c>
      <c r="F213">
        <v>0.2</v>
      </c>
      <c r="G213">
        <v>0</v>
      </c>
      <c r="H213">
        <v>0</v>
      </c>
      <c r="I213">
        <v>0.2</v>
      </c>
      <c r="J213">
        <v>0.2</v>
      </c>
      <c r="K213">
        <v>3.4</v>
      </c>
      <c r="L213">
        <v>17</v>
      </c>
      <c r="M213">
        <v>102</v>
      </c>
      <c r="N213">
        <v>510</v>
      </c>
      <c r="O213">
        <v>34</v>
      </c>
      <c r="P213">
        <v>50</v>
      </c>
      <c r="Q213" s="1">
        <v>0.68</v>
      </c>
      <c r="R213">
        <v>1</v>
      </c>
      <c r="S213">
        <v>2</v>
      </c>
    </row>
    <row r="214" spans="1:19">
      <c r="A214" t="s">
        <v>19</v>
      </c>
      <c r="B214" t="s">
        <v>152</v>
      </c>
      <c r="C214" t="s">
        <v>153</v>
      </c>
      <c r="D214" t="s">
        <v>154</v>
      </c>
      <c r="E214" t="s">
        <v>169</v>
      </c>
      <c r="F214">
        <v>0.8</v>
      </c>
      <c r="G214">
        <v>0.6</v>
      </c>
      <c r="H214">
        <v>0</v>
      </c>
      <c r="I214">
        <v>0.2</v>
      </c>
      <c r="J214">
        <v>0.2</v>
      </c>
      <c r="K214">
        <v>12.541141</v>
      </c>
      <c r="L214">
        <v>15.68</v>
      </c>
      <c r="M214">
        <v>376.23</v>
      </c>
      <c r="N214">
        <v>470.29</v>
      </c>
      <c r="O214">
        <v>124</v>
      </c>
      <c r="P214">
        <v>189</v>
      </c>
      <c r="Q214" s="1">
        <v>0.65610000000000002</v>
      </c>
      <c r="R214">
        <v>4</v>
      </c>
      <c r="S214">
        <v>4</v>
      </c>
    </row>
    <row r="215" spans="1:19">
      <c r="A215" t="s">
        <v>19</v>
      </c>
      <c r="B215" t="s">
        <v>152</v>
      </c>
      <c r="C215" t="s">
        <v>153</v>
      </c>
      <c r="D215" t="s">
        <v>155</v>
      </c>
      <c r="E215" t="s">
        <v>169</v>
      </c>
      <c r="F215">
        <v>0.2</v>
      </c>
      <c r="G215">
        <v>0</v>
      </c>
      <c r="H215">
        <v>0</v>
      </c>
      <c r="I215">
        <v>0.2</v>
      </c>
      <c r="J215">
        <v>0.2</v>
      </c>
      <c r="K215">
        <v>2.9</v>
      </c>
      <c r="L215">
        <v>14.5</v>
      </c>
      <c r="M215">
        <v>87</v>
      </c>
      <c r="N215">
        <v>435</v>
      </c>
      <c r="O215">
        <v>29</v>
      </c>
      <c r="P215">
        <v>50</v>
      </c>
      <c r="Q215" s="1">
        <v>0.57999999999999996</v>
      </c>
      <c r="R215">
        <v>1</v>
      </c>
      <c r="S215">
        <v>3</v>
      </c>
    </row>
    <row r="216" spans="1:19">
      <c r="A216" t="s">
        <v>19</v>
      </c>
      <c r="B216" t="s">
        <v>152</v>
      </c>
      <c r="C216" t="s">
        <v>153</v>
      </c>
      <c r="D216" t="s">
        <v>200</v>
      </c>
      <c r="E216" t="s">
        <v>169</v>
      </c>
      <c r="F216">
        <v>0.2</v>
      </c>
      <c r="G216">
        <v>0.2</v>
      </c>
      <c r="H216">
        <v>0</v>
      </c>
      <c r="I216">
        <v>0</v>
      </c>
      <c r="J216">
        <v>0</v>
      </c>
      <c r="K216">
        <v>1.3470470000000001</v>
      </c>
      <c r="L216">
        <v>6.74</v>
      </c>
      <c r="M216">
        <v>40.409999999999997</v>
      </c>
      <c r="N216">
        <v>202.06</v>
      </c>
      <c r="O216">
        <v>13</v>
      </c>
      <c r="P216">
        <v>32</v>
      </c>
      <c r="Q216" s="1">
        <v>0.40629999999999999</v>
      </c>
      <c r="R216">
        <v>1</v>
      </c>
      <c r="S216">
        <v>0</v>
      </c>
    </row>
    <row r="217" spans="1:19">
      <c r="A217" t="s">
        <v>19</v>
      </c>
      <c r="B217" t="s">
        <v>156</v>
      </c>
      <c r="C217" t="s">
        <v>157</v>
      </c>
      <c r="D217" t="s">
        <v>158</v>
      </c>
      <c r="E217" t="s">
        <v>169</v>
      </c>
      <c r="F217">
        <v>2.3331</v>
      </c>
      <c r="G217">
        <v>0.99990000000000001</v>
      </c>
      <c r="H217">
        <v>0</v>
      </c>
      <c r="I217">
        <v>1.3331999999999999</v>
      </c>
      <c r="J217">
        <v>1.3331999999999999</v>
      </c>
      <c r="K217">
        <v>28.018656400000001</v>
      </c>
      <c r="L217">
        <v>12.01</v>
      </c>
      <c r="M217">
        <v>840.56</v>
      </c>
      <c r="N217">
        <v>360.28</v>
      </c>
      <c r="O217">
        <v>166</v>
      </c>
      <c r="P217">
        <v>210</v>
      </c>
      <c r="Q217" s="1">
        <v>0.79049999999999998</v>
      </c>
      <c r="R217">
        <v>7</v>
      </c>
      <c r="S217">
        <v>19</v>
      </c>
    </row>
    <row r="218" spans="1:19">
      <c r="A218" t="s">
        <v>19</v>
      </c>
      <c r="B218" t="s">
        <v>156</v>
      </c>
      <c r="C218" t="s">
        <v>157</v>
      </c>
      <c r="D218" t="s">
        <v>159</v>
      </c>
      <c r="E218" t="s">
        <v>169</v>
      </c>
      <c r="F218">
        <v>0.99990000000000001</v>
      </c>
      <c r="G218">
        <v>0</v>
      </c>
      <c r="H218">
        <v>0</v>
      </c>
      <c r="I218">
        <v>0.99990000000000001</v>
      </c>
      <c r="J218">
        <v>0.99990000000000001</v>
      </c>
      <c r="K218">
        <v>11.4999954</v>
      </c>
      <c r="L218">
        <v>11.5</v>
      </c>
      <c r="M218">
        <v>345</v>
      </c>
      <c r="N218">
        <v>345.03</v>
      </c>
      <c r="O218">
        <v>69</v>
      </c>
      <c r="P218">
        <v>90</v>
      </c>
      <c r="Q218" s="1">
        <v>0.76670000000000005</v>
      </c>
      <c r="R218">
        <v>3</v>
      </c>
      <c r="S218">
        <v>5</v>
      </c>
    </row>
    <row r="219" spans="1:19">
      <c r="A219" t="s">
        <v>19</v>
      </c>
      <c r="B219" t="s">
        <v>156</v>
      </c>
      <c r="C219" t="s">
        <v>157</v>
      </c>
      <c r="D219" t="s">
        <v>160</v>
      </c>
      <c r="E219" t="s">
        <v>169</v>
      </c>
      <c r="F219">
        <v>0.66659999999999997</v>
      </c>
      <c r="G219">
        <v>0.33329999999999999</v>
      </c>
      <c r="H219">
        <v>0</v>
      </c>
      <c r="I219">
        <v>0.33329999999999999</v>
      </c>
      <c r="J219">
        <v>0.33329999999999999</v>
      </c>
      <c r="K219">
        <v>9.8611187999999999</v>
      </c>
      <c r="L219">
        <v>14.79</v>
      </c>
      <c r="M219">
        <v>295.83</v>
      </c>
      <c r="N219">
        <v>443.79</v>
      </c>
      <c r="O219">
        <v>60</v>
      </c>
      <c r="P219">
        <v>60</v>
      </c>
      <c r="Q219" s="1">
        <v>1</v>
      </c>
      <c r="R219">
        <v>2</v>
      </c>
      <c r="S219">
        <v>3</v>
      </c>
    </row>
    <row r="220" spans="1:19">
      <c r="A220" t="s">
        <v>19</v>
      </c>
      <c r="B220" t="s">
        <v>156</v>
      </c>
      <c r="C220" t="s">
        <v>157</v>
      </c>
      <c r="D220" t="s">
        <v>201</v>
      </c>
      <c r="E220" t="s">
        <v>169</v>
      </c>
      <c r="F220">
        <v>0.33329999999999999</v>
      </c>
      <c r="G220">
        <v>0</v>
      </c>
      <c r="H220">
        <v>0</v>
      </c>
      <c r="I220">
        <v>0.33329999999999999</v>
      </c>
      <c r="J220">
        <v>0.33329999999999999</v>
      </c>
      <c r="K220">
        <v>2.1666658000000001</v>
      </c>
      <c r="L220">
        <v>6.5</v>
      </c>
      <c r="M220">
        <v>65</v>
      </c>
      <c r="N220">
        <v>195.02</v>
      </c>
      <c r="O220">
        <v>13</v>
      </c>
      <c r="P220">
        <v>25</v>
      </c>
      <c r="Q220" s="1">
        <v>0.52</v>
      </c>
      <c r="R220">
        <v>1</v>
      </c>
      <c r="S220">
        <v>0</v>
      </c>
    </row>
    <row r="221" spans="1:19">
      <c r="A221" t="s">
        <v>19</v>
      </c>
      <c r="B221" t="s">
        <v>156</v>
      </c>
      <c r="C221" t="s">
        <v>157</v>
      </c>
      <c r="D221" t="s">
        <v>161</v>
      </c>
      <c r="E221" t="s">
        <v>169</v>
      </c>
      <c r="F221">
        <v>0.2</v>
      </c>
      <c r="G221">
        <v>0</v>
      </c>
      <c r="H221">
        <v>0</v>
      </c>
      <c r="I221">
        <v>0.2</v>
      </c>
      <c r="J221">
        <v>0.2</v>
      </c>
      <c r="K221">
        <v>1.2</v>
      </c>
      <c r="L221">
        <v>10</v>
      </c>
      <c r="M221">
        <v>60</v>
      </c>
      <c r="N221">
        <v>300</v>
      </c>
      <c r="O221">
        <v>20</v>
      </c>
      <c r="P221">
        <v>20</v>
      </c>
      <c r="Q221" s="1">
        <v>1</v>
      </c>
      <c r="R221">
        <v>1</v>
      </c>
      <c r="S221">
        <v>0</v>
      </c>
    </row>
    <row r="222" spans="1:19">
      <c r="A222" t="s">
        <v>19</v>
      </c>
      <c r="B222" t="s">
        <v>162</v>
      </c>
      <c r="C222" t="s">
        <v>163</v>
      </c>
      <c r="D222" t="s">
        <v>164</v>
      </c>
      <c r="E222" t="s">
        <v>169</v>
      </c>
      <c r="F222">
        <v>0.4</v>
      </c>
      <c r="G222">
        <v>0</v>
      </c>
      <c r="H222">
        <v>0</v>
      </c>
      <c r="I222">
        <v>0.4</v>
      </c>
      <c r="J222">
        <v>0.4</v>
      </c>
      <c r="K222">
        <v>8.6</v>
      </c>
      <c r="L222">
        <v>21.5</v>
      </c>
      <c r="M222">
        <v>258</v>
      </c>
      <c r="N222">
        <v>645</v>
      </c>
      <c r="O222">
        <v>86</v>
      </c>
      <c r="P222">
        <v>100</v>
      </c>
      <c r="Q222" s="1">
        <v>0.86</v>
      </c>
      <c r="R222">
        <v>2</v>
      </c>
      <c r="S222">
        <v>4</v>
      </c>
    </row>
    <row r="223" spans="1:19">
      <c r="A223" t="s">
        <v>19</v>
      </c>
      <c r="B223" t="s">
        <v>162</v>
      </c>
      <c r="C223" t="s">
        <v>163</v>
      </c>
      <c r="D223" t="s">
        <v>165</v>
      </c>
      <c r="E223" t="s">
        <v>169</v>
      </c>
      <c r="F223">
        <v>0.4</v>
      </c>
      <c r="G223">
        <v>0</v>
      </c>
      <c r="H223">
        <v>0</v>
      </c>
      <c r="I223">
        <v>0.4</v>
      </c>
      <c r="J223">
        <v>0.4</v>
      </c>
      <c r="K223">
        <v>9</v>
      </c>
      <c r="L223">
        <v>22.5</v>
      </c>
      <c r="M223">
        <v>270</v>
      </c>
      <c r="N223">
        <v>675</v>
      </c>
      <c r="O223">
        <v>90</v>
      </c>
      <c r="P223">
        <v>100</v>
      </c>
      <c r="Q223" s="1">
        <v>0.9</v>
      </c>
      <c r="R223">
        <v>2</v>
      </c>
      <c r="S223">
        <v>0</v>
      </c>
    </row>
    <row r="224" spans="1:19">
      <c r="A224" t="s">
        <v>19</v>
      </c>
      <c r="B224" t="s">
        <v>24</v>
      </c>
      <c r="C224" t="s">
        <v>25</v>
      </c>
      <c r="D224" t="s">
        <v>26</v>
      </c>
      <c r="E224" t="s">
        <v>202</v>
      </c>
      <c r="F224">
        <v>0.33329999999999999</v>
      </c>
      <c r="G224">
        <v>0</v>
      </c>
      <c r="H224">
        <v>0</v>
      </c>
      <c r="I224">
        <v>0.33329999999999999</v>
      </c>
      <c r="J224">
        <v>0.33329999999999999</v>
      </c>
      <c r="K224">
        <v>2.4999989999999999</v>
      </c>
      <c r="L224">
        <v>7.5</v>
      </c>
      <c r="M224">
        <v>75</v>
      </c>
      <c r="N224">
        <v>225.02</v>
      </c>
      <c r="O224">
        <v>15</v>
      </c>
      <c r="P224">
        <v>30</v>
      </c>
      <c r="Q224" s="1">
        <v>0.5</v>
      </c>
      <c r="R224">
        <v>1</v>
      </c>
      <c r="S224">
        <v>0</v>
      </c>
    </row>
    <row r="225" spans="1:19">
      <c r="A225" t="s">
        <v>19</v>
      </c>
      <c r="B225" t="s">
        <v>38</v>
      </c>
      <c r="C225" t="s">
        <v>39</v>
      </c>
      <c r="D225" t="s">
        <v>40</v>
      </c>
      <c r="E225" t="s">
        <v>202</v>
      </c>
      <c r="F225">
        <v>0.8</v>
      </c>
      <c r="G225">
        <v>0</v>
      </c>
      <c r="H225">
        <v>0</v>
      </c>
      <c r="I225">
        <v>0.8</v>
      </c>
      <c r="J225">
        <v>0.8</v>
      </c>
      <c r="K225">
        <v>18.5</v>
      </c>
      <c r="L225">
        <v>23.13</v>
      </c>
      <c r="M225">
        <v>555</v>
      </c>
      <c r="N225">
        <v>693.75</v>
      </c>
      <c r="O225">
        <v>185</v>
      </c>
      <c r="P225">
        <v>209</v>
      </c>
      <c r="Q225" s="1">
        <v>0.88519999999999999</v>
      </c>
      <c r="R225">
        <v>4</v>
      </c>
      <c r="S225">
        <v>19</v>
      </c>
    </row>
    <row r="226" spans="1:19">
      <c r="A226" t="s">
        <v>19</v>
      </c>
      <c r="B226" t="s">
        <v>38</v>
      </c>
      <c r="C226" t="s">
        <v>39</v>
      </c>
      <c r="D226" t="s">
        <v>41</v>
      </c>
      <c r="E226" t="s">
        <v>202</v>
      </c>
      <c r="F226">
        <v>0.36859999999999998</v>
      </c>
      <c r="G226">
        <v>0</v>
      </c>
      <c r="H226">
        <v>0</v>
      </c>
      <c r="I226">
        <v>0.36859999999999998</v>
      </c>
      <c r="J226">
        <v>0.36859999999999998</v>
      </c>
      <c r="K226">
        <v>4.1485620000000001</v>
      </c>
      <c r="L226">
        <v>11.25</v>
      </c>
      <c r="M226">
        <v>124.46</v>
      </c>
      <c r="N226">
        <v>337.65</v>
      </c>
      <c r="O226">
        <v>22</v>
      </c>
      <c r="P226">
        <v>25</v>
      </c>
      <c r="Q226" s="1">
        <v>0.88</v>
      </c>
      <c r="R226">
        <v>1</v>
      </c>
      <c r="S226">
        <v>0</v>
      </c>
    </row>
    <row r="227" spans="1:19">
      <c r="A227" t="s">
        <v>19</v>
      </c>
      <c r="B227" t="s">
        <v>50</v>
      </c>
      <c r="C227" t="s">
        <v>51</v>
      </c>
      <c r="D227" t="s">
        <v>52</v>
      </c>
      <c r="E227" t="s">
        <v>202</v>
      </c>
      <c r="F227">
        <v>1.0668</v>
      </c>
      <c r="G227">
        <v>0</v>
      </c>
      <c r="H227">
        <v>0</v>
      </c>
      <c r="I227">
        <v>1.0668</v>
      </c>
      <c r="J227">
        <v>1.0668</v>
      </c>
      <c r="K227">
        <v>16.3999959</v>
      </c>
      <c r="L227">
        <v>15.37</v>
      </c>
      <c r="M227">
        <v>492</v>
      </c>
      <c r="N227">
        <v>461.19</v>
      </c>
      <c r="O227">
        <v>123</v>
      </c>
      <c r="P227">
        <v>120</v>
      </c>
      <c r="Q227" s="1">
        <v>1.0249999999999999</v>
      </c>
      <c r="R227">
        <v>4</v>
      </c>
      <c r="S227">
        <v>21</v>
      </c>
    </row>
    <row r="228" spans="1:19">
      <c r="A228" t="s">
        <v>19</v>
      </c>
      <c r="B228" t="s">
        <v>54</v>
      </c>
      <c r="C228" t="s">
        <v>55</v>
      </c>
      <c r="D228" t="s">
        <v>56</v>
      </c>
      <c r="E228" t="s">
        <v>202</v>
      </c>
      <c r="F228">
        <v>0.2</v>
      </c>
      <c r="G228">
        <v>0</v>
      </c>
      <c r="H228">
        <v>0</v>
      </c>
      <c r="I228">
        <v>0.2</v>
      </c>
      <c r="J228">
        <v>0.2</v>
      </c>
      <c r="K228">
        <v>3</v>
      </c>
      <c r="L228">
        <v>15</v>
      </c>
      <c r="M228">
        <v>90</v>
      </c>
      <c r="N228">
        <v>450</v>
      </c>
      <c r="O228">
        <v>30</v>
      </c>
      <c r="P228">
        <v>30</v>
      </c>
      <c r="Q228" s="1">
        <v>1</v>
      </c>
      <c r="R228">
        <v>1</v>
      </c>
      <c r="S228">
        <v>5</v>
      </c>
    </row>
    <row r="229" spans="1:19">
      <c r="A229" t="s">
        <v>19</v>
      </c>
      <c r="B229" t="s">
        <v>54</v>
      </c>
      <c r="C229" t="s">
        <v>55</v>
      </c>
      <c r="D229" t="s">
        <v>57</v>
      </c>
      <c r="E229" t="s">
        <v>202</v>
      </c>
      <c r="F229">
        <v>1.2</v>
      </c>
      <c r="G229">
        <v>0</v>
      </c>
      <c r="H229">
        <v>0</v>
      </c>
      <c r="I229">
        <v>1.2</v>
      </c>
      <c r="J229">
        <v>1.2</v>
      </c>
      <c r="K229">
        <v>18</v>
      </c>
      <c r="L229">
        <v>15</v>
      </c>
      <c r="M229">
        <v>540</v>
      </c>
      <c r="N229">
        <v>450</v>
      </c>
      <c r="O229">
        <v>180</v>
      </c>
      <c r="P229">
        <v>180</v>
      </c>
      <c r="Q229" s="1">
        <v>1</v>
      </c>
      <c r="R229">
        <v>6</v>
      </c>
      <c r="S229">
        <v>38</v>
      </c>
    </row>
    <row r="230" spans="1:19">
      <c r="A230" t="s">
        <v>19</v>
      </c>
      <c r="B230" t="s">
        <v>54</v>
      </c>
      <c r="C230" t="s">
        <v>55</v>
      </c>
      <c r="D230" t="s">
        <v>58</v>
      </c>
      <c r="E230" t="s">
        <v>202</v>
      </c>
      <c r="F230">
        <v>0.2</v>
      </c>
      <c r="G230">
        <v>0</v>
      </c>
      <c r="H230">
        <v>0</v>
      </c>
      <c r="I230">
        <v>0.2</v>
      </c>
      <c r="J230">
        <v>0.2</v>
      </c>
      <c r="K230">
        <v>3.2</v>
      </c>
      <c r="L230">
        <v>16</v>
      </c>
      <c r="M230">
        <v>96</v>
      </c>
      <c r="N230">
        <v>480</v>
      </c>
      <c r="O230">
        <v>32</v>
      </c>
      <c r="P230">
        <v>30</v>
      </c>
      <c r="Q230" s="1">
        <v>1.0667</v>
      </c>
      <c r="R230">
        <v>1</v>
      </c>
      <c r="S230">
        <v>1</v>
      </c>
    </row>
    <row r="231" spans="1:19">
      <c r="A231" t="s">
        <v>19</v>
      </c>
      <c r="B231" t="s">
        <v>60</v>
      </c>
      <c r="C231" t="s">
        <v>61</v>
      </c>
      <c r="D231" t="s">
        <v>62</v>
      </c>
      <c r="E231" t="s">
        <v>202</v>
      </c>
      <c r="F231">
        <v>0.13339999999999999</v>
      </c>
      <c r="G231">
        <v>0</v>
      </c>
      <c r="H231">
        <v>0</v>
      </c>
      <c r="I231">
        <v>0.13339999999999999</v>
      </c>
      <c r="J231">
        <v>0.13339999999999999</v>
      </c>
      <c r="K231">
        <v>2.1999977999999998</v>
      </c>
      <c r="L231">
        <v>16.489999999999998</v>
      </c>
      <c r="M231">
        <v>66</v>
      </c>
      <c r="N231">
        <v>494.75</v>
      </c>
      <c r="O231">
        <v>66</v>
      </c>
      <c r="P231">
        <v>70</v>
      </c>
      <c r="Q231" s="1">
        <v>0.94289999999999996</v>
      </c>
      <c r="R231">
        <v>2</v>
      </c>
      <c r="S231">
        <v>0</v>
      </c>
    </row>
    <row r="232" spans="1:19">
      <c r="A232" t="s">
        <v>19</v>
      </c>
      <c r="B232" t="s">
        <v>60</v>
      </c>
      <c r="C232" t="s">
        <v>61</v>
      </c>
      <c r="D232" t="s">
        <v>63</v>
      </c>
      <c r="E232" t="s">
        <v>202</v>
      </c>
      <c r="F232">
        <v>1.2</v>
      </c>
      <c r="G232">
        <v>0</v>
      </c>
      <c r="H232">
        <v>0</v>
      </c>
      <c r="I232">
        <v>1.2</v>
      </c>
      <c r="J232">
        <v>1.2</v>
      </c>
      <c r="K232">
        <v>17.199999995700001</v>
      </c>
      <c r="L232">
        <v>14.33</v>
      </c>
      <c r="M232">
        <v>516</v>
      </c>
      <c r="N232">
        <v>430</v>
      </c>
      <c r="O232">
        <v>129</v>
      </c>
      <c r="P232">
        <v>140</v>
      </c>
      <c r="Q232" s="1">
        <v>0.9214</v>
      </c>
      <c r="R232">
        <v>4</v>
      </c>
      <c r="S232">
        <v>3</v>
      </c>
    </row>
    <row r="233" spans="1:19">
      <c r="A233" t="s">
        <v>19</v>
      </c>
      <c r="B233" t="s">
        <v>60</v>
      </c>
      <c r="C233" t="s">
        <v>61</v>
      </c>
      <c r="D233" t="s">
        <v>65</v>
      </c>
      <c r="E233" t="s">
        <v>202</v>
      </c>
      <c r="F233">
        <v>0.89999999999999902</v>
      </c>
      <c r="G233">
        <v>0</v>
      </c>
      <c r="H233">
        <v>0</v>
      </c>
      <c r="I233">
        <v>0.89999999999999902</v>
      </c>
      <c r="J233">
        <v>0.89999999999999902</v>
      </c>
      <c r="K233">
        <v>14.133333329799999</v>
      </c>
      <c r="L233">
        <v>15.7</v>
      </c>
      <c r="M233">
        <v>424</v>
      </c>
      <c r="N233">
        <v>471.11</v>
      </c>
      <c r="O233">
        <v>106</v>
      </c>
      <c r="P233">
        <v>105</v>
      </c>
      <c r="Q233" s="1">
        <v>1.0095000000000001</v>
      </c>
      <c r="R233">
        <v>3</v>
      </c>
      <c r="S233">
        <v>9</v>
      </c>
    </row>
    <row r="234" spans="1:19">
      <c r="A234" t="s">
        <v>19</v>
      </c>
      <c r="B234" t="s">
        <v>80</v>
      </c>
      <c r="C234" t="s">
        <v>81</v>
      </c>
      <c r="D234" t="s">
        <v>82</v>
      </c>
      <c r="E234" t="s">
        <v>202</v>
      </c>
      <c r="F234">
        <v>0.6</v>
      </c>
      <c r="G234">
        <v>0</v>
      </c>
      <c r="H234">
        <v>0</v>
      </c>
      <c r="I234">
        <v>0.6</v>
      </c>
      <c r="J234">
        <v>0.6</v>
      </c>
      <c r="K234">
        <v>7.8</v>
      </c>
      <c r="L234">
        <v>24.67</v>
      </c>
      <c r="M234">
        <v>444</v>
      </c>
      <c r="N234">
        <v>740</v>
      </c>
      <c r="O234">
        <v>148</v>
      </c>
      <c r="P234">
        <v>159</v>
      </c>
      <c r="Q234" s="1">
        <v>0.93079999999999996</v>
      </c>
      <c r="R234">
        <v>3</v>
      </c>
      <c r="S234">
        <v>18</v>
      </c>
    </row>
    <row r="235" spans="1:19">
      <c r="A235" t="s">
        <v>19</v>
      </c>
      <c r="B235" t="s">
        <v>80</v>
      </c>
      <c r="C235" t="s">
        <v>81</v>
      </c>
      <c r="D235" t="s">
        <v>87</v>
      </c>
      <c r="E235" t="s">
        <v>202</v>
      </c>
      <c r="F235">
        <v>0.2</v>
      </c>
      <c r="G235">
        <v>0</v>
      </c>
      <c r="H235">
        <v>0</v>
      </c>
      <c r="I235">
        <v>0.2</v>
      </c>
      <c r="J235">
        <v>0.2</v>
      </c>
      <c r="K235">
        <v>1</v>
      </c>
      <c r="L235">
        <v>12</v>
      </c>
      <c r="M235">
        <v>72</v>
      </c>
      <c r="N235">
        <v>360</v>
      </c>
      <c r="O235">
        <v>24</v>
      </c>
      <c r="P235">
        <v>45</v>
      </c>
      <c r="Q235" s="1">
        <v>0.5333</v>
      </c>
      <c r="R235">
        <v>1</v>
      </c>
      <c r="S235">
        <v>0</v>
      </c>
    </row>
    <row r="236" spans="1:19">
      <c r="A236" t="s">
        <v>19</v>
      </c>
      <c r="B236" t="s">
        <v>88</v>
      </c>
      <c r="C236" t="s">
        <v>89</v>
      </c>
      <c r="D236" t="s">
        <v>90</v>
      </c>
      <c r="E236" t="s">
        <v>202</v>
      </c>
      <c r="F236">
        <v>0.2</v>
      </c>
      <c r="G236">
        <v>0</v>
      </c>
      <c r="H236">
        <v>0</v>
      </c>
      <c r="I236">
        <v>0.2</v>
      </c>
      <c r="J236">
        <v>0.2</v>
      </c>
      <c r="K236">
        <v>4.0999999999999996</v>
      </c>
      <c r="L236">
        <v>20.5</v>
      </c>
      <c r="M236">
        <v>123</v>
      </c>
      <c r="N236">
        <v>615</v>
      </c>
      <c r="O236">
        <v>41</v>
      </c>
      <c r="P236">
        <v>50</v>
      </c>
      <c r="Q236" s="1">
        <v>0.82</v>
      </c>
      <c r="R236">
        <v>1</v>
      </c>
      <c r="S236">
        <v>5</v>
      </c>
    </row>
    <row r="237" spans="1:19">
      <c r="A237" t="s">
        <v>19</v>
      </c>
      <c r="B237" t="s">
        <v>88</v>
      </c>
      <c r="C237" t="s">
        <v>89</v>
      </c>
      <c r="D237" t="s">
        <v>93</v>
      </c>
      <c r="E237" t="s">
        <v>202</v>
      </c>
      <c r="F237">
        <v>0.2</v>
      </c>
      <c r="G237">
        <v>0</v>
      </c>
      <c r="H237">
        <v>0</v>
      </c>
      <c r="I237">
        <v>0.2</v>
      </c>
      <c r="J237">
        <v>0.2</v>
      </c>
      <c r="K237">
        <v>5</v>
      </c>
      <c r="L237">
        <v>25</v>
      </c>
      <c r="M237">
        <v>150</v>
      </c>
      <c r="N237">
        <v>750</v>
      </c>
      <c r="O237">
        <v>50</v>
      </c>
      <c r="P237">
        <v>50</v>
      </c>
      <c r="Q237" s="1">
        <v>1</v>
      </c>
      <c r="R237">
        <v>1</v>
      </c>
      <c r="S237">
        <v>9</v>
      </c>
    </row>
    <row r="238" spans="1:19">
      <c r="A238" t="s">
        <v>19</v>
      </c>
      <c r="B238" t="s">
        <v>88</v>
      </c>
      <c r="C238" t="s">
        <v>89</v>
      </c>
      <c r="D238" t="s">
        <v>94</v>
      </c>
      <c r="E238" t="s">
        <v>202</v>
      </c>
      <c r="F238">
        <v>0.2</v>
      </c>
      <c r="G238">
        <v>0</v>
      </c>
      <c r="H238">
        <v>0</v>
      </c>
      <c r="I238">
        <v>0.2</v>
      </c>
      <c r="J238">
        <v>0.2</v>
      </c>
      <c r="K238">
        <v>3.3</v>
      </c>
      <c r="L238">
        <v>16.5</v>
      </c>
      <c r="M238">
        <v>99</v>
      </c>
      <c r="N238">
        <v>495</v>
      </c>
      <c r="O238">
        <v>33</v>
      </c>
      <c r="P238">
        <v>50</v>
      </c>
      <c r="Q238" s="1">
        <v>0.66</v>
      </c>
      <c r="R238">
        <v>1</v>
      </c>
      <c r="S238">
        <v>3</v>
      </c>
    </row>
    <row r="239" spans="1:19">
      <c r="A239" t="s">
        <v>19</v>
      </c>
      <c r="B239" t="s">
        <v>97</v>
      </c>
      <c r="C239" t="s">
        <v>98</v>
      </c>
      <c r="D239" t="s">
        <v>99</v>
      </c>
      <c r="E239" t="s">
        <v>202</v>
      </c>
      <c r="F239">
        <v>0.2</v>
      </c>
      <c r="G239">
        <v>0</v>
      </c>
      <c r="H239">
        <v>0</v>
      </c>
      <c r="I239">
        <v>0.2</v>
      </c>
      <c r="J239">
        <v>0.2</v>
      </c>
      <c r="K239">
        <v>5</v>
      </c>
      <c r="L239">
        <v>25</v>
      </c>
      <c r="M239">
        <v>150</v>
      </c>
      <c r="N239">
        <v>750</v>
      </c>
      <c r="O239">
        <v>50</v>
      </c>
      <c r="P239">
        <v>50</v>
      </c>
      <c r="Q239" s="1">
        <v>1</v>
      </c>
      <c r="R239">
        <v>1</v>
      </c>
      <c r="S239">
        <v>11</v>
      </c>
    </row>
    <row r="240" spans="1:19">
      <c r="A240" t="s">
        <v>19</v>
      </c>
      <c r="B240" t="s">
        <v>97</v>
      </c>
      <c r="C240" t="s">
        <v>98</v>
      </c>
      <c r="D240" t="s">
        <v>203</v>
      </c>
      <c r="E240" t="s">
        <v>202</v>
      </c>
      <c r="F240">
        <v>0.2</v>
      </c>
      <c r="G240">
        <v>0</v>
      </c>
      <c r="H240">
        <v>0</v>
      </c>
      <c r="I240">
        <v>0.2</v>
      </c>
      <c r="J240">
        <v>0.2</v>
      </c>
      <c r="K240">
        <v>2</v>
      </c>
      <c r="L240">
        <v>10</v>
      </c>
      <c r="M240">
        <v>60</v>
      </c>
      <c r="N240">
        <v>300</v>
      </c>
      <c r="O240">
        <v>20</v>
      </c>
      <c r="P240">
        <v>50</v>
      </c>
      <c r="Q240" s="1">
        <v>0.4</v>
      </c>
      <c r="R240">
        <v>1</v>
      </c>
      <c r="S240">
        <v>0</v>
      </c>
    </row>
    <row r="241" spans="1:19">
      <c r="A241" t="s">
        <v>19</v>
      </c>
      <c r="B241" t="s">
        <v>108</v>
      </c>
      <c r="C241" t="s">
        <v>109</v>
      </c>
      <c r="D241" t="s">
        <v>115</v>
      </c>
      <c r="E241" t="s">
        <v>202</v>
      </c>
      <c r="F241">
        <v>0.2</v>
      </c>
      <c r="G241">
        <v>0</v>
      </c>
      <c r="H241">
        <v>0</v>
      </c>
      <c r="I241">
        <v>0.2</v>
      </c>
      <c r="J241">
        <v>0.2</v>
      </c>
      <c r="K241">
        <v>4.8</v>
      </c>
      <c r="L241">
        <v>24</v>
      </c>
      <c r="M241">
        <v>144</v>
      </c>
      <c r="N241">
        <v>720</v>
      </c>
      <c r="O241">
        <v>48</v>
      </c>
      <c r="P241">
        <v>50</v>
      </c>
      <c r="Q241" s="1">
        <v>0.96</v>
      </c>
      <c r="R241">
        <v>1</v>
      </c>
      <c r="S241">
        <v>3</v>
      </c>
    </row>
    <row r="242" spans="1:19">
      <c r="A242" t="s">
        <v>19</v>
      </c>
      <c r="B242" t="s">
        <v>108</v>
      </c>
      <c r="C242" t="s">
        <v>109</v>
      </c>
      <c r="D242" t="s">
        <v>116</v>
      </c>
      <c r="E242" t="s">
        <v>202</v>
      </c>
      <c r="F242">
        <v>0.2</v>
      </c>
      <c r="G242">
        <v>0</v>
      </c>
      <c r="H242">
        <v>0</v>
      </c>
      <c r="I242">
        <v>0.2</v>
      </c>
      <c r="J242">
        <v>0.2</v>
      </c>
      <c r="K242">
        <v>5</v>
      </c>
      <c r="L242">
        <v>25</v>
      </c>
      <c r="M242">
        <v>150</v>
      </c>
      <c r="N242">
        <v>750</v>
      </c>
      <c r="O242">
        <v>50</v>
      </c>
      <c r="P242">
        <v>50</v>
      </c>
      <c r="Q242" s="1">
        <v>1</v>
      </c>
      <c r="R242">
        <v>1</v>
      </c>
      <c r="S242">
        <v>1</v>
      </c>
    </row>
    <row r="243" spans="1:19">
      <c r="A243" t="s">
        <v>19</v>
      </c>
      <c r="B243" t="s">
        <v>108</v>
      </c>
      <c r="C243" t="s">
        <v>109</v>
      </c>
      <c r="D243" t="s">
        <v>117</v>
      </c>
      <c r="E243" t="s">
        <v>202</v>
      </c>
      <c r="F243">
        <v>0.2</v>
      </c>
      <c r="G243">
        <v>0</v>
      </c>
      <c r="H243">
        <v>0</v>
      </c>
      <c r="I243">
        <v>0.2</v>
      </c>
      <c r="J243">
        <v>0.2</v>
      </c>
      <c r="K243">
        <v>5</v>
      </c>
      <c r="L243">
        <v>25</v>
      </c>
      <c r="M243">
        <v>150</v>
      </c>
      <c r="N243">
        <v>750</v>
      </c>
      <c r="O243">
        <v>50</v>
      </c>
      <c r="P243">
        <v>50</v>
      </c>
      <c r="Q243" s="1">
        <v>1</v>
      </c>
      <c r="R243">
        <v>1</v>
      </c>
      <c r="S243">
        <v>1</v>
      </c>
    </row>
    <row r="244" spans="1:19">
      <c r="A244" t="s">
        <v>19</v>
      </c>
      <c r="B244" t="s">
        <v>108</v>
      </c>
      <c r="C244" t="s">
        <v>109</v>
      </c>
      <c r="D244" t="s">
        <v>118</v>
      </c>
      <c r="E244" t="s">
        <v>202</v>
      </c>
      <c r="F244">
        <v>0.2</v>
      </c>
      <c r="G244">
        <v>0</v>
      </c>
      <c r="H244">
        <v>0</v>
      </c>
      <c r="I244">
        <v>0.2</v>
      </c>
      <c r="J244">
        <v>0.2</v>
      </c>
      <c r="K244">
        <v>3.5</v>
      </c>
      <c r="L244">
        <v>17.5</v>
      </c>
      <c r="M244">
        <v>105</v>
      </c>
      <c r="N244">
        <v>525</v>
      </c>
      <c r="O244">
        <v>35</v>
      </c>
      <c r="P244">
        <v>50</v>
      </c>
      <c r="Q244" s="1">
        <v>0.7</v>
      </c>
      <c r="R244">
        <v>1</v>
      </c>
      <c r="S244">
        <v>0</v>
      </c>
    </row>
    <row r="245" spans="1:19">
      <c r="A245" t="s">
        <v>19</v>
      </c>
      <c r="B245" t="s">
        <v>129</v>
      </c>
      <c r="C245" t="s">
        <v>130</v>
      </c>
      <c r="D245" t="s">
        <v>131</v>
      </c>
      <c r="E245" t="s">
        <v>202</v>
      </c>
      <c r="F245">
        <v>0.2</v>
      </c>
      <c r="G245">
        <v>0</v>
      </c>
      <c r="H245">
        <v>0</v>
      </c>
      <c r="I245">
        <v>0.2</v>
      </c>
      <c r="J245">
        <v>0.2</v>
      </c>
      <c r="K245">
        <v>5</v>
      </c>
      <c r="L245">
        <v>25</v>
      </c>
      <c r="M245">
        <v>150</v>
      </c>
      <c r="N245">
        <v>750</v>
      </c>
      <c r="O245">
        <v>50</v>
      </c>
      <c r="P245">
        <v>50</v>
      </c>
      <c r="Q245" s="1">
        <v>1</v>
      </c>
      <c r="R245">
        <v>1</v>
      </c>
      <c r="S245">
        <v>4</v>
      </c>
    </row>
    <row r="246" spans="1:19">
      <c r="A246" t="s">
        <v>19</v>
      </c>
      <c r="B246" t="s">
        <v>129</v>
      </c>
      <c r="C246" t="s">
        <v>130</v>
      </c>
      <c r="D246" t="s">
        <v>193</v>
      </c>
      <c r="E246" t="s">
        <v>202</v>
      </c>
      <c r="F246">
        <v>0.2</v>
      </c>
      <c r="G246">
        <v>0</v>
      </c>
      <c r="H246">
        <v>0</v>
      </c>
      <c r="I246">
        <v>0.2</v>
      </c>
      <c r="J246">
        <v>0.2</v>
      </c>
      <c r="K246">
        <v>1.9</v>
      </c>
      <c r="L246">
        <v>9.5</v>
      </c>
      <c r="M246">
        <v>57</v>
      </c>
      <c r="N246">
        <v>285</v>
      </c>
      <c r="O246">
        <v>19</v>
      </c>
      <c r="P246">
        <v>50</v>
      </c>
      <c r="Q246" s="1">
        <v>0.38</v>
      </c>
      <c r="R246">
        <v>1</v>
      </c>
      <c r="S246">
        <v>1</v>
      </c>
    </row>
    <row r="247" spans="1:19">
      <c r="A247" t="s">
        <v>19</v>
      </c>
      <c r="B247" t="s">
        <v>134</v>
      </c>
      <c r="C247" t="s">
        <v>135</v>
      </c>
      <c r="D247" t="s">
        <v>137</v>
      </c>
      <c r="E247" t="s">
        <v>202</v>
      </c>
      <c r="F247">
        <v>0.4</v>
      </c>
      <c r="G247">
        <v>0</v>
      </c>
      <c r="H247">
        <v>0</v>
      </c>
      <c r="I247">
        <v>0.4</v>
      </c>
      <c r="J247">
        <v>0.4</v>
      </c>
      <c r="K247">
        <v>8.4</v>
      </c>
      <c r="L247">
        <v>21</v>
      </c>
      <c r="M247">
        <v>252</v>
      </c>
      <c r="N247">
        <v>630</v>
      </c>
      <c r="O247">
        <v>84</v>
      </c>
      <c r="P247">
        <v>100</v>
      </c>
      <c r="Q247" s="1">
        <v>0.84</v>
      </c>
      <c r="R247">
        <v>2</v>
      </c>
      <c r="S247">
        <v>1</v>
      </c>
    </row>
    <row r="248" spans="1:19">
      <c r="A248" t="s">
        <v>19</v>
      </c>
      <c r="B248" t="s">
        <v>134</v>
      </c>
      <c r="C248" t="s">
        <v>135</v>
      </c>
      <c r="D248" t="s">
        <v>138</v>
      </c>
      <c r="E248" t="s">
        <v>202</v>
      </c>
      <c r="F248">
        <v>0.2</v>
      </c>
      <c r="G248">
        <v>0</v>
      </c>
      <c r="H248">
        <v>0</v>
      </c>
      <c r="I248">
        <v>0.2</v>
      </c>
      <c r="J248">
        <v>0.2</v>
      </c>
      <c r="K248">
        <v>2.5</v>
      </c>
      <c r="L248">
        <v>12.5</v>
      </c>
      <c r="M248">
        <v>75</v>
      </c>
      <c r="N248">
        <v>375</v>
      </c>
      <c r="O248">
        <v>25</v>
      </c>
      <c r="P248">
        <v>50</v>
      </c>
      <c r="Q248" s="1">
        <v>0.5</v>
      </c>
      <c r="R248">
        <v>1</v>
      </c>
      <c r="S248">
        <v>0</v>
      </c>
    </row>
    <row r="249" spans="1:19">
      <c r="A249" t="s">
        <v>19</v>
      </c>
      <c r="B249" t="s">
        <v>134</v>
      </c>
      <c r="C249" t="s">
        <v>135</v>
      </c>
      <c r="D249" t="s">
        <v>204</v>
      </c>
      <c r="E249" t="s">
        <v>202</v>
      </c>
      <c r="F249">
        <v>0.2</v>
      </c>
      <c r="G249">
        <v>0</v>
      </c>
      <c r="H249">
        <v>0</v>
      </c>
      <c r="I249">
        <v>0.2</v>
      </c>
      <c r="J249">
        <v>0.2</v>
      </c>
      <c r="K249">
        <v>1.5</v>
      </c>
      <c r="L249">
        <v>7.5</v>
      </c>
      <c r="M249">
        <v>45</v>
      </c>
      <c r="N249">
        <v>225</v>
      </c>
      <c r="O249">
        <v>15</v>
      </c>
      <c r="P249">
        <v>50</v>
      </c>
      <c r="Q249" s="1">
        <v>0.3</v>
      </c>
      <c r="R249">
        <v>1</v>
      </c>
      <c r="S249">
        <v>0</v>
      </c>
    </row>
    <row r="250" spans="1:19">
      <c r="A250" t="s">
        <v>19</v>
      </c>
      <c r="B250" t="s">
        <v>139</v>
      </c>
      <c r="C250" t="s">
        <v>140</v>
      </c>
      <c r="D250" t="s">
        <v>141</v>
      </c>
      <c r="E250" t="s">
        <v>202</v>
      </c>
      <c r="F250">
        <v>0.4</v>
      </c>
      <c r="G250">
        <v>0</v>
      </c>
      <c r="H250">
        <v>0</v>
      </c>
      <c r="I250">
        <v>0.4</v>
      </c>
      <c r="J250">
        <v>0.4</v>
      </c>
      <c r="K250">
        <v>10.6</v>
      </c>
      <c r="L250">
        <v>26.5</v>
      </c>
      <c r="M250">
        <v>318</v>
      </c>
      <c r="N250">
        <v>795</v>
      </c>
      <c r="O250">
        <v>106</v>
      </c>
      <c r="P250">
        <v>110</v>
      </c>
      <c r="Q250" s="1">
        <v>0.96360000000000001</v>
      </c>
      <c r="R250">
        <v>2</v>
      </c>
      <c r="S250">
        <v>7</v>
      </c>
    </row>
    <row r="251" spans="1:19">
      <c r="A251" t="s">
        <v>19</v>
      </c>
      <c r="B251" t="s">
        <v>139</v>
      </c>
      <c r="C251" t="s">
        <v>140</v>
      </c>
      <c r="D251" t="s">
        <v>144</v>
      </c>
      <c r="E251" t="s">
        <v>202</v>
      </c>
      <c r="F251">
        <v>0.2</v>
      </c>
      <c r="G251">
        <v>0</v>
      </c>
      <c r="H251">
        <v>0</v>
      </c>
      <c r="I251">
        <v>0.2</v>
      </c>
      <c r="J251">
        <v>0.2</v>
      </c>
      <c r="K251">
        <v>5</v>
      </c>
      <c r="L251">
        <v>25</v>
      </c>
      <c r="M251">
        <v>150</v>
      </c>
      <c r="N251">
        <v>750</v>
      </c>
      <c r="O251">
        <v>50</v>
      </c>
      <c r="P251">
        <v>50</v>
      </c>
      <c r="Q251" s="1">
        <v>1</v>
      </c>
      <c r="R251">
        <v>1</v>
      </c>
      <c r="S251">
        <v>6</v>
      </c>
    </row>
    <row r="252" spans="1:19">
      <c r="A252" t="s">
        <v>19</v>
      </c>
      <c r="B252" t="s">
        <v>149</v>
      </c>
      <c r="C252" t="s">
        <v>150</v>
      </c>
      <c r="D252" t="s">
        <v>151</v>
      </c>
      <c r="E252" t="s">
        <v>202</v>
      </c>
      <c r="F252">
        <v>0.2</v>
      </c>
      <c r="G252">
        <v>0</v>
      </c>
      <c r="H252">
        <v>0</v>
      </c>
      <c r="I252">
        <v>0.2</v>
      </c>
      <c r="J252">
        <v>0.2</v>
      </c>
      <c r="K252">
        <v>2.8</v>
      </c>
      <c r="L252">
        <v>14</v>
      </c>
      <c r="M252">
        <v>84</v>
      </c>
      <c r="N252">
        <v>420</v>
      </c>
      <c r="O252">
        <v>28</v>
      </c>
      <c r="P252">
        <v>50</v>
      </c>
      <c r="Q252" s="1">
        <v>0.56000000000000005</v>
      </c>
      <c r="R252">
        <v>1</v>
      </c>
      <c r="S252">
        <v>0</v>
      </c>
    </row>
    <row r="253" spans="1:19">
      <c r="A253" t="s">
        <v>19</v>
      </c>
      <c r="B253" t="s">
        <v>149</v>
      </c>
      <c r="C253" t="s">
        <v>150</v>
      </c>
      <c r="D253" t="s">
        <v>205</v>
      </c>
      <c r="E253" t="s">
        <v>202</v>
      </c>
      <c r="F253">
        <v>0.2</v>
      </c>
      <c r="G253">
        <v>0</v>
      </c>
      <c r="H253">
        <v>0</v>
      </c>
      <c r="I253">
        <v>0.2</v>
      </c>
      <c r="J253">
        <v>0.2</v>
      </c>
      <c r="K253">
        <v>2.1</v>
      </c>
      <c r="L253">
        <v>10.5</v>
      </c>
      <c r="M253">
        <v>63</v>
      </c>
      <c r="N253">
        <v>315</v>
      </c>
      <c r="O253">
        <v>21</v>
      </c>
      <c r="P253">
        <v>50</v>
      </c>
      <c r="Q253" s="1">
        <v>0.42</v>
      </c>
      <c r="R253">
        <v>1</v>
      </c>
      <c r="S253">
        <v>0</v>
      </c>
    </row>
    <row r="254" spans="1:19">
      <c r="A254" t="s">
        <v>19</v>
      </c>
      <c r="B254" t="s">
        <v>156</v>
      </c>
      <c r="C254" t="s">
        <v>157</v>
      </c>
      <c r="D254" t="s">
        <v>158</v>
      </c>
      <c r="E254" t="s">
        <v>202</v>
      </c>
      <c r="F254">
        <v>1.6664999999999901</v>
      </c>
      <c r="G254">
        <v>0</v>
      </c>
      <c r="H254">
        <v>0</v>
      </c>
      <c r="I254">
        <v>1.6664999999999901</v>
      </c>
      <c r="J254">
        <v>1.6664999999999901</v>
      </c>
      <c r="K254">
        <v>23.166657399999998</v>
      </c>
      <c r="L254">
        <v>13.9</v>
      </c>
      <c r="M254">
        <v>695</v>
      </c>
      <c r="N254">
        <v>417.04</v>
      </c>
      <c r="O254">
        <v>139</v>
      </c>
      <c r="P254">
        <v>150</v>
      </c>
      <c r="Q254" s="1">
        <v>0.92669999999999997</v>
      </c>
      <c r="R254">
        <v>5</v>
      </c>
      <c r="S254">
        <v>46</v>
      </c>
    </row>
    <row r="255" spans="1:19">
      <c r="A255" t="s">
        <v>206</v>
      </c>
      <c r="B255" t="s">
        <v>207</v>
      </c>
      <c r="C255" t="s">
        <v>208</v>
      </c>
      <c r="D255" t="s">
        <v>209</v>
      </c>
      <c r="E255" t="s">
        <v>23</v>
      </c>
      <c r="F255">
        <v>0.251</v>
      </c>
      <c r="G255">
        <v>0.251</v>
      </c>
      <c r="H255">
        <v>0</v>
      </c>
      <c r="I255">
        <v>0</v>
      </c>
      <c r="J255">
        <v>0</v>
      </c>
      <c r="K255">
        <v>4.4952348000000004</v>
      </c>
      <c r="L255">
        <v>17.91</v>
      </c>
      <c r="M255">
        <v>134.86000000000001</v>
      </c>
      <c r="N255">
        <v>537.28</v>
      </c>
      <c r="O255">
        <v>68</v>
      </c>
      <c r="P255">
        <v>100</v>
      </c>
      <c r="Q255" s="1">
        <v>0.68</v>
      </c>
      <c r="R255">
        <v>2</v>
      </c>
      <c r="S255">
        <v>0</v>
      </c>
    </row>
    <row r="256" spans="1:19">
      <c r="A256" t="s">
        <v>206</v>
      </c>
      <c r="B256" t="s">
        <v>207</v>
      </c>
      <c r="C256" t="s">
        <v>208</v>
      </c>
      <c r="D256" t="s">
        <v>210</v>
      </c>
      <c r="E256" t="s">
        <v>23</v>
      </c>
      <c r="F256">
        <v>0.251</v>
      </c>
      <c r="G256">
        <v>0</v>
      </c>
      <c r="H256">
        <v>0</v>
      </c>
      <c r="I256">
        <v>0.251</v>
      </c>
      <c r="J256">
        <v>0.251</v>
      </c>
      <c r="K256">
        <v>3.0533307000000001</v>
      </c>
      <c r="L256">
        <v>17.440000000000001</v>
      </c>
      <c r="M256">
        <v>131.31</v>
      </c>
      <c r="N256">
        <v>523.16</v>
      </c>
      <c r="O256">
        <v>66</v>
      </c>
      <c r="P256">
        <v>80</v>
      </c>
      <c r="Q256" s="1">
        <v>0.82499999999999996</v>
      </c>
      <c r="R256">
        <v>2</v>
      </c>
      <c r="S256">
        <v>2</v>
      </c>
    </row>
    <row r="257" spans="1:19">
      <c r="A257" t="s">
        <v>206</v>
      </c>
      <c r="B257" t="s">
        <v>207</v>
      </c>
      <c r="C257" t="s">
        <v>208</v>
      </c>
      <c r="D257" t="s">
        <v>211</v>
      </c>
      <c r="E257" t="s">
        <v>23</v>
      </c>
      <c r="F257">
        <v>0.17649999999999999</v>
      </c>
      <c r="G257">
        <v>0.17649999999999999</v>
      </c>
      <c r="H257">
        <v>0</v>
      </c>
      <c r="I257">
        <v>0</v>
      </c>
      <c r="J257">
        <v>0</v>
      </c>
      <c r="K257">
        <v>1.5542849999999999</v>
      </c>
      <c r="L257">
        <v>8.81</v>
      </c>
      <c r="M257">
        <v>46.63</v>
      </c>
      <c r="N257">
        <v>264.18</v>
      </c>
      <c r="O257">
        <v>15</v>
      </c>
      <c r="P257">
        <v>50</v>
      </c>
      <c r="Q257" s="1">
        <v>0.3</v>
      </c>
      <c r="R257">
        <v>1</v>
      </c>
      <c r="S257">
        <v>0</v>
      </c>
    </row>
    <row r="258" spans="1:19">
      <c r="A258" t="s">
        <v>206</v>
      </c>
      <c r="B258" t="s">
        <v>207</v>
      </c>
      <c r="C258" t="s">
        <v>208</v>
      </c>
      <c r="D258" t="s">
        <v>212</v>
      </c>
      <c r="E258" t="s">
        <v>23</v>
      </c>
      <c r="F258">
        <v>0.18429999999999999</v>
      </c>
      <c r="G258">
        <v>0.18429999999999999</v>
      </c>
      <c r="H258">
        <v>0</v>
      </c>
      <c r="I258">
        <v>0</v>
      </c>
      <c r="J258">
        <v>0</v>
      </c>
      <c r="K258">
        <v>1.6</v>
      </c>
      <c r="L258">
        <v>10.85</v>
      </c>
      <c r="M258">
        <v>60</v>
      </c>
      <c r="N258">
        <v>325.56</v>
      </c>
      <c r="O258">
        <v>20</v>
      </c>
      <c r="P258">
        <v>28</v>
      </c>
      <c r="Q258" s="1">
        <v>0.71430000000000005</v>
      </c>
      <c r="R258">
        <v>1</v>
      </c>
      <c r="S258">
        <v>0</v>
      </c>
    </row>
    <row r="259" spans="1:19">
      <c r="A259" t="s">
        <v>206</v>
      </c>
      <c r="B259" t="s">
        <v>207</v>
      </c>
      <c r="C259" t="s">
        <v>208</v>
      </c>
      <c r="D259" t="s">
        <v>213</v>
      </c>
      <c r="E259" t="s">
        <v>23</v>
      </c>
      <c r="F259">
        <v>0.18429999999999999</v>
      </c>
      <c r="G259">
        <v>0.18429999999999999</v>
      </c>
      <c r="H259">
        <v>0</v>
      </c>
      <c r="I259">
        <v>0</v>
      </c>
      <c r="J259">
        <v>0</v>
      </c>
      <c r="K259">
        <v>3.7</v>
      </c>
      <c r="L259">
        <v>27.13</v>
      </c>
      <c r="M259">
        <v>150</v>
      </c>
      <c r="N259">
        <v>813.89</v>
      </c>
      <c r="O259">
        <v>50</v>
      </c>
      <c r="P259">
        <v>50</v>
      </c>
      <c r="Q259" s="1">
        <v>1</v>
      </c>
      <c r="R259">
        <v>1</v>
      </c>
      <c r="S259">
        <v>0</v>
      </c>
    </row>
    <row r="260" spans="1:19">
      <c r="A260" t="s">
        <v>206</v>
      </c>
      <c r="B260" t="s">
        <v>207</v>
      </c>
      <c r="C260" t="s">
        <v>208</v>
      </c>
      <c r="D260" t="s">
        <v>214</v>
      </c>
      <c r="E260" t="s">
        <v>23</v>
      </c>
      <c r="F260">
        <v>0.251</v>
      </c>
      <c r="G260">
        <v>0</v>
      </c>
      <c r="H260">
        <v>0</v>
      </c>
      <c r="I260">
        <v>0.251</v>
      </c>
      <c r="J260">
        <v>0.251</v>
      </c>
      <c r="K260">
        <v>0.97142850000000003</v>
      </c>
      <c r="L260">
        <v>5.42</v>
      </c>
      <c r="M260">
        <v>40.799999999999997</v>
      </c>
      <c r="N260">
        <v>162.55000000000001</v>
      </c>
      <c r="O260">
        <v>21</v>
      </c>
      <c r="P260">
        <v>100</v>
      </c>
      <c r="Q260" s="1">
        <v>0.21</v>
      </c>
      <c r="R260">
        <v>2</v>
      </c>
      <c r="S260">
        <v>0</v>
      </c>
    </row>
    <row r="261" spans="1:19">
      <c r="A261" t="s">
        <v>206</v>
      </c>
      <c r="B261" t="s">
        <v>207</v>
      </c>
      <c r="C261" t="s">
        <v>208</v>
      </c>
      <c r="D261" t="s">
        <v>215</v>
      </c>
      <c r="E261" t="s">
        <v>23</v>
      </c>
      <c r="F261">
        <v>0.92149999999999999</v>
      </c>
      <c r="G261">
        <v>0.92149999999999999</v>
      </c>
      <c r="H261">
        <v>0</v>
      </c>
      <c r="I261">
        <v>0</v>
      </c>
      <c r="J261">
        <v>0</v>
      </c>
      <c r="K261">
        <v>14.1891423</v>
      </c>
      <c r="L261">
        <v>22.91</v>
      </c>
      <c r="M261">
        <v>633.29</v>
      </c>
      <c r="N261">
        <v>687.24</v>
      </c>
      <c r="O261">
        <v>210</v>
      </c>
      <c r="P261">
        <v>230</v>
      </c>
      <c r="Q261" s="1">
        <v>0.91300000000000003</v>
      </c>
      <c r="R261">
        <v>5</v>
      </c>
      <c r="S261">
        <v>23</v>
      </c>
    </row>
    <row r="262" spans="1:19">
      <c r="A262" t="s">
        <v>206</v>
      </c>
      <c r="B262" t="s">
        <v>207</v>
      </c>
      <c r="C262" t="s">
        <v>208</v>
      </c>
      <c r="D262" t="s">
        <v>216</v>
      </c>
      <c r="E262" t="s">
        <v>23</v>
      </c>
      <c r="F262">
        <v>0.1255</v>
      </c>
      <c r="G262">
        <v>0</v>
      </c>
      <c r="H262">
        <v>0</v>
      </c>
      <c r="I262">
        <v>0.1255</v>
      </c>
      <c r="J262">
        <v>0.1255</v>
      </c>
      <c r="K262">
        <v>0.71238089999999998</v>
      </c>
      <c r="L262">
        <v>8.77</v>
      </c>
      <c r="M262">
        <v>33.03</v>
      </c>
      <c r="N262">
        <v>263.18</v>
      </c>
      <c r="O262">
        <v>17</v>
      </c>
      <c r="P262">
        <v>50</v>
      </c>
      <c r="Q262" s="1">
        <v>0.34</v>
      </c>
      <c r="R262">
        <v>1</v>
      </c>
      <c r="S262">
        <v>0</v>
      </c>
    </row>
    <row r="263" spans="1:19">
      <c r="A263" t="s">
        <v>206</v>
      </c>
      <c r="B263" t="s">
        <v>207</v>
      </c>
      <c r="C263" t="s">
        <v>208</v>
      </c>
      <c r="D263" t="s">
        <v>217</v>
      </c>
      <c r="E263" t="s">
        <v>23</v>
      </c>
      <c r="F263">
        <v>0.1255</v>
      </c>
      <c r="G263">
        <v>0</v>
      </c>
      <c r="H263">
        <v>0</v>
      </c>
      <c r="I263">
        <v>0.1255</v>
      </c>
      <c r="J263">
        <v>0.1255</v>
      </c>
      <c r="K263">
        <v>1.1009523000000001</v>
      </c>
      <c r="L263">
        <v>11.87</v>
      </c>
      <c r="M263">
        <v>44.69</v>
      </c>
      <c r="N263">
        <v>356.06</v>
      </c>
      <c r="O263">
        <v>23</v>
      </c>
      <c r="P263">
        <v>50</v>
      </c>
      <c r="Q263" s="1">
        <v>0.46</v>
      </c>
      <c r="R263">
        <v>1</v>
      </c>
      <c r="S263">
        <v>0</v>
      </c>
    </row>
    <row r="264" spans="1:19">
      <c r="A264" t="s">
        <v>206</v>
      </c>
      <c r="B264" t="s">
        <v>207</v>
      </c>
      <c r="C264" t="s">
        <v>208</v>
      </c>
      <c r="D264" t="s">
        <v>218</v>
      </c>
      <c r="E264" t="s">
        <v>23</v>
      </c>
      <c r="F264">
        <v>0.1255</v>
      </c>
      <c r="G264">
        <v>0.1255</v>
      </c>
      <c r="H264">
        <v>0</v>
      </c>
      <c r="I264">
        <v>0</v>
      </c>
      <c r="J264">
        <v>0</v>
      </c>
      <c r="K264">
        <v>0.25904759999999999</v>
      </c>
      <c r="L264">
        <v>3.61</v>
      </c>
      <c r="M264">
        <v>13.6</v>
      </c>
      <c r="N264">
        <v>108.37</v>
      </c>
      <c r="O264">
        <v>7</v>
      </c>
      <c r="P264">
        <v>50</v>
      </c>
      <c r="Q264" s="1">
        <v>0.14000000000000001</v>
      </c>
      <c r="R264">
        <v>1</v>
      </c>
      <c r="S264">
        <v>0</v>
      </c>
    </row>
    <row r="265" spans="1:19">
      <c r="A265" t="s">
        <v>206</v>
      </c>
      <c r="B265" t="s">
        <v>207</v>
      </c>
      <c r="C265" t="s">
        <v>208</v>
      </c>
      <c r="D265" t="s">
        <v>219</v>
      </c>
      <c r="E265" t="s">
        <v>23</v>
      </c>
      <c r="F265">
        <v>0.1255</v>
      </c>
      <c r="G265">
        <v>0.1255</v>
      </c>
      <c r="H265">
        <v>0</v>
      </c>
      <c r="I265">
        <v>0</v>
      </c>
      <c r="J265">
        <v>0</v>
      </c>
      <c r="K265">
        <v>0.71238089999999998</v>
      </c>
      <c r="L265">
        <v>9.2899999999999991</v>
      </c>
      <c r="M265">
        <v>34.97</v>
      </c>
      <c r="N265">
        <v>278.66000000000003</v>
      </c>
      <c r="O265">
        <v>18</v>
      </c>
      <c r="P265">
        <v>50</v>
      </c>
      <c r="Q265" s="1">
        <v>0.36</v>
      </c>
      <c r="R265">
        <v>1</v>
      </c>
      <c r="S265">
        <v>0</v>
      </c>
    </row>
    <row r="266" spans="1:19">
      <c r="A266" t="s">
        <v>206</v>
      </c>
      <c r="B266" t="s">
        <v>207</v>
      </c>
      <c r="C266" t="s">
        <v>208</v>
      </c>
      <c r="D266" t="s">
        <v>220</v>
      </c>
      <c r="E266" t="s">
        <v>23</v>
      </c>
      <c r="F266">
        <v>0.1255</v>
      </c>
      <c r="G266">
        <v>0.1255</v>
      </c>
      <c r="H266">
        <v>0</v>
      </c>
      <c r="I266">
        <v>0</v>
      </c>
      <c r="J266">
        <v>0</v>
      </c>
      <c r="K266">
        <v>1.5542856</v>
      </c>
      <c r="L266">
        <v>20.64</v>
      </c>
      <c r="M266">
        <v>77.709999999999994</v>
      </c>
      <c r="N266">
        <v>619.24</v>
      </c>
      <c r="O266">
        <v>40</v>
      </c>
      <c r="P266">
        <v>50</v>
      </c>
      <c r="Q266" s="1">
        <v>0.8</v>
      </c>
      <c r="R266">
        <v>1</v>
      </c>
      <c r="S266">
        <v>0</v>
      </c>
    </row>
    <row r="267" spans="1:19">
      <c r="A267" t="s">
        <v>206</v>
      </c>
      <c r="B267" t="s">
        <v>207</v>
      </c>
      <c r="C267" t="s">
        <v>208</v>
      </c>
      <c r="D267" t="s">
        <v>221</v>
      </c>
      <c r="E267" t="s">
        <v>23</v>
      </c>
      <c r="F267">
        <v>0.1255</v>
      </c>
      <c r="G267">
        <v>0</v>
      </c>
      <c r="H267">
        <v>0</v>
      </c>
      <c r="I267">
        <v>0.1255</v>
      </c>
      <c r="J267">
        <v>0.1255</v>
      </c>
      <c r="K267">
        <v>0.77714280000000002</v>
      </c>
      <c r="L267">
        <v>6.19</v>
      </c>
      <c r="M267">
        <v>23.31</v>
      </c>
      <c r="N267">
        <v>185.77</v>
      </c>
      <c r="O267">
        <v>12</v>
      </c>
      <c r="P267">
        <v>30</v>
      </c>
      <c r="Q267" s="1">
        <v>0.4</v>
      </c>
      <c r="R267">
        <v>1</v>
      </c>
      <c r="S267">
        <v>0</v>
      </c>
    </row>
    <row r="268" spans="1:19">
      <c r="A268" t="s">
        <v>206</v>
      </c>
      <c r="B268" t="s">
        <v>207</v>
      </c>
      <c r="C268" t="s">
        <v>208</v>
      </c>
      <c r="D268" t="s">
        <v>222</v>
      </c>
      <c r="E268" t="s">
        <v>23</v>
      </c>
      <c r="F268">
        <v>0.58330000000000004</v>
      </c>
      <c r="G268">
        <v>0</v>
      </c>
      <c r="H268">
        <v>0</v>
      </c>
      <c r="I268">
        <v>0.58330000000000004</v>
      </c>
      <c r="J268">
        <v>0.58330000000000004</v>
      </c>
      <c r="K268">
        <v>3.5295230000000002</v>
      </c>
      <c r="L268">
        <v>6.05</v>
      </c>
      <c r="M268">
        <v>105.89</v>
      </c>
      <c r="N268">
        <v>181.53</v>
      </c>
      <c r="O268">
        <v>10</v>
      </c>
      <c r="P268">
        <v>50</v>
      </c>
      <c r="Q268" s="1">
        <v>0.2</v>
      </c>
      <c r="R268">
        <v>1</v>
      </c>
      <c r="S268">
        <v>0</v>
      </c>
    </row>
    <row r="269" spans="1:19">
      <c r="A269" t="s">
        <v>206</v>
      </c>
      <c r="B269" t="s">
        <v>207</v>
      </c>
      <c r="C269" t="s">
        <v>208</v>
      </c>
      <c r="D269" t="s">
        <v>223</v>
      </c>
      <c r="E269" t="s">
        <v>23</v>
      </c>
      <c r="F269">
        <v>1.1666000000000001</v>
      </c>
      <c r="G269">
        <v>0</v>
      </c>
      <c r="H269">
        <v>0</v>
      </c>
      <c r="I269">
        <v>1.1666000000000001</v>
      </c>
      <c r="J269">
        <v>1.1666000000000001</v>
      </c>
      <c r="K269">
        <v>12.353330499999901</v>
      </c>
      <c r="L269">
        <v>10.59</v>
      </c>
      <c r="M269">
        <v>370.6</v>
      </c>
      <c r="N269">
        <v>317.68</v>
      </c>
      <c r="O269">
        <v>35</v>
      </c>
      <c r="P269">
        <v>100</v>
      </c>
      <c r="Q269" s="1">
        <v>0.35</v>
      </c>
      <c r="R269">
        <v>2</v>
      </c>
      <c r="S269">
        <v>0</v>
      </c>
    </row>
    <row r="270" spans="1:19">
      <c r="A270" t="s">
        <v>206</v>
      </c>
      <c r="B270" t="s">
        <v>207</v>
      </c>
      <c r="C270" t="s">
        <v>208</v>
      </c>
      <c r="D270" t="s">
        <v>224</v>
      </c>
      <c r="E270" t="s">
        <v>23</v>
      </c>
      <c r="F270">
        <v>0.58330000000000004</v>
      </c>
      <c r="G270">
        <v>0</v>
      </c>
      <c r="H270">
        <v>0</v>
      </c>
      <c r="I270">
        <v>0.58330000000000004</v>
      </c>
      <c r="J270">
        <v>0.58330000000000004</v>
      </c>
      <c r="K270">
        <v>3.4971420000000002</v>
      </c>
      <c r="L270">
        <v>6</v>
      </c>
      <c r="M270">
        <v>104.91</v>
      </c>
      <c r="N270">
        <v>179.86</v>
      </c>
      <c r="O270">
        <v>10</v>
      </c>
      <c r="P270">
        <v>50</v>
      </c>
      <c r="Q270" s="1">
        <v>0.2</v>
      </c>
      <c r="R270">
        <v>1</v>
      </c>
      <c r="S270">
        <v>0</v>
      </c>
    </row>
    <row r="271" spans="1:19">
      <c r="A271" t="s">
        <v>206</v>
      </c>
      <c r="B271" t="s">
        <v>207</v>
      </c>
      <c r="C271" t="s">
        <v>208</v>
      </c>
      <c r="D271" t="s">
        <v>225</v>
      </c>
      <c r="E271" t="s">
        <v>23</v>
      </c>
      <c r="F271">
        <v>0.58330000000000004</v>
      </c>
      <c r="G271">
        <v>0</v>
      </c>
      <c r="H271">
        <v>0</v>
      </c>
      <c r="I271">
        <v>0.58330000000000004</v>
      </c>
      <c r="J271">
        <v>0.58330000000000004</v>
      </c>
      <c r="K271">
        <v>13.0592351</v>
      </c>
      <c r="L271">
        <v>22.39</v>
      </c>
      <c r="M271">
        <v>391.78</v>
      </c>
      <c r="N271">
        <v>671.66</v>
      </c>
      <c r="O271">
        <v>37</v>
      </c>
      <c r="P271">
        <v>50</v>
      </c>
      <c r="Q271" s="1">
        <v>0.74</v>
      </c>
      <c r="R271">
        <v>1</v>
      </c>
      <c r="S271">
        <v>0</v>
      </c>
    </row>
    <row r="272" spans="1:19">
      <c r="A272" t="s">
        <v>206</v>
      </c>
      <c r="B272" t="s">
        <v>207</v>
      </c>
      <c r="C272" t="s">
        <v>208</v>
      </c>
      <c r="D272" t="s">
        <v>226</v>
      </c>
      <c r="E272" t="s">
        <v>23</v>
      </c>
      <c r="F272">
        <v>0.58330000000000004</v>
      </c>
      <c r="G272">
        <v>0.58330000000000004</v>
      </c>
      <c r="H272">
        <v>0</v>
      </c>
      <c r="I272">
        <v>0</v>
      </c>
      <c r="J272">
        <v>0</v>
      </c>
      <c r="K272">
        <v>4.9413321999999997</v>
      </c>
      <c r="L272">
        <v>8.4700000000000006</v>
      </c>
      <c r="M272">
        <v>148.24</v>
      </c>
      <c r="N272">
        <v>254.14</v>
      </c>
      <c r="O272">
        <v>14</v>
      </c>
      <c r="P272">
        <v>50</v>
      </c>
      <c r="Q272" s="1">
        <v>0.28000000000000003</v>
      </c>
      <c r="R272">
        <v>1</v>
      </c>
      <c r="S272">
        <v>0</v>
      </c>
    </row>
    <row r="273" spans="1:19">
      <c r="A273" t="s">
        <v>206</v>
      </c>
      <c r="B273" t="s">
        <v>207</v>
      </c>
      <c r="C273" t="s">
        <v>208</v>
      </c>
      <c r="D273" t="s">
        <v>227</v>
      </c>
      <c r="E273" t="s">
        <v>23</v>
      </c>
      <c r="F273">
        <v>1.1921999999999999</v>
      </c>
      <c r="G273">
        <v>6.6699999999999995E-2</v>
      </c>
      <c r="H273">
        <v>0.52939999999999998</v>
      </c>
      <c r="I273">
        <v>0.59609999999999996</v>
      </c>
      <c r="J273">
        <v>0.59609999999999996</v>
      </c>
      <c r="K273">
        <v>11.6474259</v>
      </c>
      <c r="L273">
        <v>9.77</v>
      </c>
      <c r="M273">
        <v>349.42</v>
      </c>
      <c r="N273">
        <v>293.08999999999997</v>
      </c>
      <c r="O273">
        <v>33</v>
      </c>
      <c r="P273">
        <v>100</v>
      </c>
      <c r="Q273" s="1">
        <v>0.33</v>
      </c>
      <c r="R273">
        <v>2</v>
      </c>
      <c r="S273">
        <v>0</v>
      </c>
    </row>
    <row r="274" spans="1:19">
      <c r="A274" t="s">
        <v>206</v>
      </c>
      <c r="B274" t="s">
        <v>207</v>
      </c>
      <c r="C274" t="s">
        <v>208</v>
      </c>
      <c r="D274" t="s">
        <v>228</v>
      </c>
      <c r="E274" t="s">
        <v>23</v>
      </c>
      <c r="F274">
        <v>0.4</v>
      </c>
      <c r="G274">
        <v>0.2</v>
      </c>
      <c r="H274">
        <v>0.2</v>
      </c>
      <c r="I274">
        <v>0</v>
      </c>
      <c r="J274">
        <v>0</v>
      </c>
      <c r="K274">
        <v>8.1999999999999993</v>
      </c>
      <c r="L274">
        <v>20.5</v>
      </c>
      <c r="M274">
        <v>246</v>
      </c>
      <c r="N274">
        <v>615</v>
      </c>
      <c r="O274">
        <v>82</v>
      </c>
      <c r="P274">
        <v>100</v>
      </c>
      <c r="Q274" s="1">
        <v>0.82</v>
      </c>
      <c r="R274">
        <v>2</v>
      </c>
      <c r="S274">
        <v>0</v>
      </c>
    </row>
    <row r="275" spans="1:19">
      <c r="A275" t="s">
        <v>206</v>
      </c>
      <c r="B275" t="s">
        <v>207</v>
      </c>
      <c r="C275" t="s">
        <v>208</v>
      </c>
      <c r="D275" t="s">
        <v>229</v>
      </c>
      <c r="E275" t="s">
        <v>23</v>
      </c>
      <c r="F275">
        <v>6.6699999999999995E-2</v>
      </c>
      <c r="G275">
        <v>0</v>
      </c>
      <c r="H275">
        <v>0</v>
      </c>
      <c r="I275">
        <v>6.6699999999999995E-2</v>
      </c>
      <c r="J275">
        <v>6.6699999999999995E-2</v>
      </c>
      <c r="K275">
        <v>1.5666651</v>
      </c>
      <c r="L275">
        <v>23.49</v>
      </c>
      <c r="M275">
        <v>47</v>
      </c>
      <c r="N275">
        <v>704.65</v>
      </c>
      <c r="O275">
        <v>47</v>
      </c>
      <c r="P275">
        <v>50</v>
      </c>
      <c r="Q275" s="1">
        <v>0.94</v>
      </c>
      <c r="R275">
        <v>1</v>
      </c>
      <c r="S275">
        <v>0</v>
      </c>
    </row>
    <row r="276" spans="1:19">
      <c r="A276" t="s">
        <v>206</v>
      </c>
      <c r="B276" t="s">
        <v>207</v>
      </c>
      <c r="C276" t="s">
        <v>208</v>
      </c>
      <c r="D276" t="s">
        <v>230</v>
      </c>
      <c r="E276" t="s">
        <v>23</v>
      </c>
      <c r="F276">
        <v>6.6699999999999995E-2</v>
      </c>
      <c r="G276">
        <v>6.6699999999999995E-2</v>
      </c>
      <c r="H276">
        <v>0</v>
      </c>
      <c r="I276">
        <v>0</v>
      </c>
      <c r="J276">
        <v>0</v>
      </c>
      <c r="K276">
        <v>0.83333250000000003</v>
      </c>
      <c r="L276">
        <v>12.49</v>
      </c>
      <c r="M276">
        <v>25</v>
      </c>
      <c r="N276">
        <v>374.81</v>
      </c>
      <c r="O276">
        <v>25</v>
      </c>
      <c r="P276">
        <v>50</v>
      </c>
      <c r="Q276" s="1">
        <v>0.5</v>
      </c>
      <c r="R276">
        <v>1</v>
      </c>
      <c r="S276">
        <v>0</v>
      </c>
    </row>
    <row r="277" spans="1:19">
      <c r="A277" t="s">
        <v>206</v>
      </c>
      <c r="B277" t="s">
        <v>231</v>
      </c>
      <c r="C277" t="s">
        <v>232</v>
      </c>
      <c r="D277" t="s">
        <v>233</v>
      </c>
      <c r="E277" t="s">
        <v>23</v>
      </c>
      <c r="F277">
        <v>6.6699999999999995E-2</v>
      </c>
      <c r="G277">
        <v>0</v>
      </c>
      <c r="H277">
        <v>0</v>
      </c>
      <c r="I277">
        <v>6.6699999999999995E-2</v>
      </c>
      <c r="J277">
        <v>6.6699999999999995E-2</v>
      </c>
      <c r="K277">
        <v>0.96666569999999996</v>
      </c>
      <c r="L277">
        <v>14.49</v>
      </c>
      <c r="M277">
        <v>29</v>
      </c>
      <c r="N277">
        <v>434.78</v>
      </c>
      <c r="O277">
        <v>29</v>
      </c>
      <c r="P277">
        <v>50</v>
      </c>
      <c r="Q277" s="1">
        <v>0.57999999999999996</v>
      </c>
      <c r="R277">
        <v>1</v>
      </c>
      <c r="S277">
        <v>0</v>
      </c>
    </row>
    <row r="278" spans="1:19">
      <c r="A278" t="s">
        <v>206</v>
      </c>
      <c r="B278" t="s">
        <v>231</v>
      </c>
      <c r="C278" t="s">
        <v>232</v>
      </c>
      <c r="D278" t="s">
        <v>234</v>
      </c>
      <c r="E278" t="s">
        <v>23</v>
      </c>
      <c r="F278">
        <v>1.2</v>
      </c>
      <c r="G278">
        <v>0.2</v>
      </c>
      <c r="H278">
        <v>0.6</v>
      </c>
      <c r="I278">
        <v>0.4</v>
      </c>
      <c r="J278">
        <v>0.4</v>
      </c>
      <c r="K278">
        <v>32.099999999999902</v>
      </c>
      <c r="L278">
        <v>26.75</v>
      </c>
      <c r="M278">
        <v>963</v>
      </c>
      <c r="N278">
        <v>802.5</v>
      </c>
      <c r="O278">
        <v>321</v>
      </c>
      <c r="P278">
        <v>386</v>
      </c>
      <c r="Q278" s="1">
        <v>0.83160000000000001</v>
      </c>
      <c r="R278">
        <v>7</v>
      </c>
      <c r="S278">
        <v>5</v>
      </c>
    </row>
    <row r="279" spans="1:19">
      <c r="A279" t="s">
        <v>206</v>
      </c>
      <c r="B279" t="s">
        <v>231</v>
      </c>
      <c r="C279" t="s">
        <v>232</v>
      </c>
      <c r="D279" t="s">
        <v>235</v>
      </c>
      <c r="E279" t="s">
        <v>23</v>
      </c>
      <c r="F279">
        <v>1</v>
      </c>
      <c r="G279">
        <v>0.2</v>
      </c>
      <c r="H279">
        <v>0</v>
      </c>
      <c r="I279">
        <v>0.8</v>
      </c>
      <c r="J279">
        <v>0.8</v>
      </c>
      <c r="K279">
        <v>11.6</v>
      </c>
      <c r="L279">
        <v>11.6</v>
      </c>
      <c r="M279">
        <v>348</v>
      </c>
      <c r="N279">
        <v>348</v>
      </c>
      <c r="O279">
        <v>116</v>
      </c>
      <c r="P279">
        <v>250</v>
      </c>
      <c r="Q279" s="1">
        <v>0.46400000000000002</v>
      </c>
      <c r="R279">
        <v>5</v>
      </c>
      <c r="S279">
        <v>7</v>
      </c>
    </row>
    <row r="280" spans="1:19">
      <c r="A280" t="s">
        <v>206</v>
      </c>
      <c r="B280" t="s">
        <v>231</v>
      </c>
      <c r="C280" t="s">
        <v>232</v>
      </c>
      <c r="D280" t="s">
        <v>236</v>
      </c>
      <c r="E280" t="s">
        <v>23</v>
      </c>
      <c r="F280">
        <v>0.6</v>
      </c>
      <c r="G280">
        <v>0.4</v>
      </c>
      <c r="H280">
        <v>0</v>
      </c>
      <c r="I280">
        <v>0.2</v>
      </c>
      <c r="J280">
        <v>0.2</v>
      </c>
      <c r="K280">
        <v>9.1</v>
      </c>
      <c r="L280">
        <v>15.17</v>
      </c>
      <c r="M280">
        <v>273</v>
      </c>
      <c r="N280">
        <v>455</v>
      </c>
      <c r="O280">
        <v>91</v>
      </c>
      <c r="P280">
        <v>150</v>
      </c>
      <c r="Q280" s="1">
        <v>0.60670000000000002</v>
      </c>
      <c r="R280">
        <v>3</v>
      </c>
      <c r="S280">
        <v>3</v>
      </c>
    </row>
    <row r="281" spans="1:19">
      <c r="A281" t="s">
        <v>206</v>
      </c>
      <c r="B281" t="s">
        <v>231</v>
      </c>
      <c r="C281" t="s">
        <v>232</v>
      </c>
      <c r="D281" t="s">
        <v>237</v>
      </c>
      <c r="E281" t="s">
        <v>23</v>
      </c>
      <c r="F281">
        <v>0.4</v>
      </c>
      <c r="G281">
        <v>0.4</v>
      </c>
      <c r="H281">
        <v>0</v>
      </c>
      <c r="I281">
        <v>0</v>
      </c>
      <c r="J281">
        <v>0</v>
      </c>
      <c r="K281">
        <v>9.3999999999999897</v>
      </c>
      <c r="L281">
        <v>23.5</v>
      </c>
      <c r="M281">
        <v>282</v>
      </c>
      <c r="N281">
        <v>705</v>
      </c>
      <c r="O281">
        <v>94</v>
      </c>
      <c r="P281">
        <v>109</v>
      </c>
      <c r="Q281" s="1">
        <v>0.86240000000000006</v>
      </c>
      <c r="R281">
        <v>2</v>
      </c>
      <c r="S281">
        <v>0</v>
      </c>
    </row>
    <row r="282" spans="1:19">
      <c r="A282" t="s">
        <v>206</v>
      </c>
      <c r="B282" t="s">
        <v>231</v>
      </c>
      <c r="C282" t="s">
        <v>232</v>
      </c>
      <c r="D282" t="s">
        <v>238</v>
      </c>
      <c r="E282" t="s">
        <v>23</v>
      </c>
      <c r="F282">
        <v>0.4</v>
      </c>
      <c r="G282">
        <v>0</v>
      </c>
      <c r="H282">
        <v>0</v>
      </c>
      <c r="I282">
        <v>0.4</v>
      </c>
      <c r="J282">
        <v>0.4</v>
      </c>
      <c r="K282">
        <v>4.2</v>
      </c>
      <c r="L282">
        <v>10.5</v>
      </c>
      <c r="M282">
        <v>126</v>
      </c>
      <c r="N282">
        <v>315</v>
      </c>
      <c r="O282">
        <v>42</v>
      </c>
      <c r="P282">
        <v>100</v>
      </c>
      <c r="Q282" s="1">
        <v>0.42</v>
      </c>
      <c r="R282">
        <v>2</v>
      </c>
      <c r="S282">
        <v>1</v>
      </c>
    </row>
    <row r="283" spans="1:19">
      <c r="A283" t="s">
        <v>206</v>
      </c>
      <c r="B283" t="s">
        <v>231</v>
      </c>
      <c r="C283" t="s">
        <v>232</v>
      </c>
      <c r="D283" t="s">
        <v>239</v>
      </c>
      <c r="E283" t="s">
        <v>23</v>
      </c>
      <c r="F283">
        <v>1.2392000000000001</v>
      </c>
      <c r="G283">
        <v>0.30980000000000002</v>
      </c>
      <c r="H283">
        <v>0</v>
      </c>
      <c r="I283">
        <v>0.9294</v>
      </c>
      <c r="J283">
        <v>0.9294</v>
      </c>
      <c r="K283">
        <v>21.333333324800002</v>
      </c>
      <c r="L283">
        <v>17.22</v>
      </c>
      <c r="M283">
        <v>640</v>
      </c>
      <c r="N283">
        <v>516.46</v>
      </c>
      <c r="O283">
        <v>128</v>
      </c>
      <c r="P283">
        <v>200</v>
      </c>
      <c r="Q283" s="1">
        <v>0.64</v>
      </c>
      <c r="R283">
        <v>4</v>
      </c>
      <c r="S283">
        <v>5</v>
      </c>
    </row>
    <row r="284" spans="1:19">
      <c r="A284" t="s">
        <v>206</v>
      </c>
      <c r="B284" t="s">
        <v>240</v>
      </c>
      <c r="C284" t="s">
        <v>241</v>
      </c>
      <c r="D284" t="s">
        <v>242</v>
      </c>
      <c r="E284" t="s">
        <v>23</v>
      </c>
      <c r="F284">
        <v>0.6</v>
      </c>
      <c r="G284">
        <v>0</v>
      </c>
      <c r="H284">
        <v>0</v>
      </c>
      <c r="I284">
        <v>0.6</v>
      </c>
      <c r="J284">
        <v>0.6</v>
      </c>
      <c r="K284">
        <v>9.1999999999999993</v>
      </c>
      <c r="L284">
        <v>15.33</v>
      </c>
      <c r="M284">
        <v>276</v>
      </c>
      <c r="N284">
        <v>460</v>
      </c>
      <c r="O284">
        <v>92</v>
      </c>
      <c r="P284">
        <v>150</v>
      </c>
      <c r="Q284" s="1">
        <v>0.61329999999999996</v>
      </c>
      <c r="R284">
        <v>3</v>
      </c>
      <c r="S284">
        <v>10</v>
      </c>
    </row>
    <row r="285" spans="1:19">
      <c r="A285" t="s">
        <v>206</v>
      </c>
      <c r="B285" t="s">
        <v>240</v>
      </c>
      <c r="C285" t="s">
        <v>241</v>
      </c>
      <c r="D285" t="s">
        <v>243</v>
      </c>
      <c r="E285" t="s">
        <v>23</v>
      </c>
      <c r="F285">
        <v>0.2</v>
      </c>
      <c r="G285">
        <v>0.2</v>
      </c>
      <c r="H285">
        <v>0</v>
      </c>
      <c r="I285">
        <v>0</v>
      </c>
      <c r="J285">
        <v>0</v>
      </c>
      <c r="K285">
        <v>4.9000000000000004</v>
      </c>
      <c r="L285">
        <v>24.5</v>
      </c>
      <c r="M285">
        <v>147</v>
      </c>
      <c r="N285">
        <v>735</v>
      </c>
      <c r="O285">
        <v>49</v>
      </c>
      <c r="P285">
        <v>50</v>
      </c>
      <c r="Q285" s="1">
        <v>0.98</v>
      </c>
      <c r="R285">
        <v>1</v>
      </c>
      <c r="S285">
        <v>0</v>
      </c>
    </row>
    <row r="286" spans="1:19">
      <c r="A286" t="s">
        <v>206</v>
      </c>
      <c r="B286" t="s">
        <v>207</v>
      </c>
      <c r="C286" t="s">
        <v>208</v>
      </c>
      <c r="D286" t="s">
        <v>209</v>
      </c>
      <c r="E286" t="s">
        <v>169</v>
      </c>
      <c r="F286">
        <v>0.251</v>
      </c>
      <c r="G286">
        <v>0.251</v>
      </c>
      <c r="H286">
        <v>0</v>
      </c>
      <c r="I286">
        <v>0</v>
      </c>
      <c r="J286">
        <v>0</v>
      </c>
      <c r="K286">
        <v>3.9104730000000001</v>
      </c>
      <c r="L286">
        <v>15.58</v>
      </c>
      <c r="M286">
        <v>117.31</v>
      </c>
      <c r="N286">
        <v>467.39</v>
      </c>
      <c r="O286">
        <v>59</v>
      </c>
      <c r="P286">
        <v>100</v>
      </c>
      <c r="Q286" s="1">
        <v>0.59</v>
      </c>
      <c r="R286">
        <v>2</v>
      </c>
      <c r="S286">
        <v>0</v>
      </c>
    </row>
    <row r="287" spans="1:19">
      <c r="A287" t="s">
        <v>206</v>
      </c>
      <c r="B287" t="s">
        <v>207</v>
      </c>
      <c r="C287" t="s">
        <v>208</v>
      </c>
      <c r="D287" t="s">
        <v>244</v>
      </c>
      <c r="E287" t="s">
        <v>169</v>
      </c>
      <c r="F287">
        <v>0.1255</v>
      </c>
      <c r="G287">
        <v>0</v>
      </c>
      <c r="H287">
        <v>0</v>
      </c>
      <c r="I287">
        <v>0.1255</v>
      </c>
      <c r="J287">
        <v>0.1255</v>
      </c>
      <c r="K287">
        <v>0.58285710000000002</v>
      </c>
      <c r="L287">
        <v>4.6399999999999997</v>
      </c>
      <c r="M287">
        <v>17.489999999999998</v>
      </c>
      <c r="N287">
        <v>139.33000000000001</v>
      </c>
      <c r="O287">
        <v>9</v>
      </c>
      <c r="P287">
        <v>50</v>
      </c>
      <c r="Q287" s="1">
        <v>0.18</v>
      </c>
      <c r="R287">
        <v>1</v>
      </c>
      <c r="S287">
        <v>0</v>
      </c>
    </row>
    <row r="288" spans="1:19">
      <c r="A288" t="s">
        <v>206</v>
      </c>
      <c r="B288" t="s">
        <v>207</v>
      </c>
      <c r="C288" t="s">
        <v>208</v>
      </c>
      <c r="D288" t="s">
        <v>210</v>
      </c>
      <c r="E288" t="s">
        <v>169</v>
      </c>
      <c r="F288">
        <v>0.1255</v>
      </c>
      <c r="G288">
        <v>0</v>
      </c>
      <c r="H288">
        <v>0</v>
      </c>
      <c r="I288">
        <v>0.1255</v>
      </c>
      <c r="J288">
        <v>0.1255</v>
      </c>
      <c r="K288">
        <v>2.0666646000000002</v>
      </c>
      <c r="L288">
        <v>24.44</v>
      </c>
      <c r="M288">
        <v>92</v>
      </c>
      <c r="N288">
        <v>733.07</v>
      </c>
      <c r="O288">
        <v>46</v>
      </c>
      <c r="P288">
        <v>50</v>
      </c>
      <c r="Q288" s="1">
        <v>0.92</v>
      </c>
      <c r="R288">
        <v>1</v>
      </c>
      <c r="S288">
        <v>2</v>
      </c>
    </row>
    <row r="289" spans="1:19">
      <c r="A289" t="s">
        <v>206</v>
      </c>
      <c r="B289" t="s">
        <v>207</v>
      </c>
      <c r="C289" t="s">
        <v>208</v>
      </c>
      <c r="D289" t="s">
        <v>212</v>
      </c>
      <c r="E289" t="s">
        <v>169</v>
      </c>
      <c r="F289">
        <v>0.18429999999999999</v>
      </c>
      <c r="G289">
        <v>0.18429999999999999</v>
      </c>
      <c r="H289">
        <v>0</v>
      </c>
      <c r="I289">
        <v>0</v>
      </c>
      <c r="J289">
        <v>0</v>
      </c>
      <c r="K289">
        <v>2.5</v>
      </c>
      <c r="L289">
        <v>15.19</v>
      </c>
      <c r="M289">
        <v>84</v>
      </c>
      <c r="N289">
        <v>455.78</v>
      </c>
      <c r="O289">
        <v>28</v>
      </c>
      <c r="P289">
        <v>28</v>
      </c>
      <c r="Q289" s="1">
        <v>1</v>
      </c>
      <c r="R289">
        <v>1</v>
      </c>
      <c r="S289">
        <v>0</v>
      </c>
    </row>
    <row r="290" spans="1:19">
      <c r="A290" t="s">
        <v>206</v>
      </c>
      <c r="B290" t="s">
        <v>207</v>
      </c>
      <c r="C290" t="s">
        <v>208</v>
      </c>
      <c r="D290" t="s">
        <v>213</v>
      </c>
      <c r="E290" t="s">
        <v>169</v>
      </c>
      <c r="F290">
        <v>0.36859999999999998</v>
      </c>
      <c r="G290">
        <v>0.36859999999999998</v>
      </c>
      <c r="H290">
        <v>0</v>
      </c>
      <c r="I290">
        <v>0</v>
      </c>
      <c r="J290">
        <v>0</v>
      </c>
      <c r="K290">
        <v>6.2</v>
      </c>
      <c r="L290">
        <v>20.89</v>
      </c>
      <c r="M290">
        <v>231</v>
      </c>
      <c r="N290">
        <v>626.70000000000005</v>
      </c>
      <c r="O290">
        <v>77</v>
      </c>
      <c r="P290">
        <v>80</v>
      </c>
      <c r="Q290" s="1">
        <v>0.96250000000000002</v>
      </c>
      <c r="R290">
        <v>2</v>
      </c>
      <c r="S290">
        <v>4</v>
      </c>
    </row>
    <row r="291" spans="1:19">
      <c r="A291" t="s">
        <v>206</v>
      </c>
      <c r="B291" t="s">
        <v>207</v>
      </c>
      <c r="C291" t="s">
        <v>208</v>
      </c>
      <c r="D291" t="s">
        <v>214</v>
      </c>
      <c r="E291" t="s">
        <v>169</v>
      </c>
      <c r="F291">
        <v>0.251</v>
      </c>
      <c r="G291">
        <v>0</v>
      </c>
      <c r="H291">
        <v>0</v>
      </c>
      <c r="I291">
        <v>0.251</v>
      </c>
      <c r="J291">
        <v>0.251</v>
      </c>
      <c r="K291">
        <v>0.90666659999999999</v>
      </c>
      <c r="L291">
        <v>7.74</v>
      </c>
      <c r="M291">
        <v>58.29</v>
      </c>
      <c r="N291">
        <v>232.21</v>
      </c>
      <c r="O291">
        <v>30</v>
      </c>
      <c r="P291">
        <v>100</v>
      </c>
      <c r="Q291" s="1">
        <v>0.3</v>
      </c>
      <c r="R291">
        <v>2</v>
      </c>
      <c r="S291">
        <v>0</v>
      </c>
    </row>
    <row r="292" spans="1:19">
      <c r="A292" t="s">
        <v>206</v>
      </c>
      <c r="B292" t="s">
        <v>207</v>
      </c>
      <c r="C292" t="s">
        <v>208</v>
      </c>
      <c r="D292" t="s">
        <v>215</v>
      </c>
      <c r="E292" t="s">
        <v>169</v>
      </c>
      <c r="F292">
        <v>1.29009999999999</v>
      </c>
      <c r="G292">
        <v>0.92149999999999999</v>
      </c>
      <c r="H292">
        <v>0</v>
      </c>
      <c r="I292">
        <v>0.36859999999999998</v>
      </c>
      <c r="J292">
        <v>0.36859999999999998</v>
      </c>
      <c r="K292">
        <v>24.1508562</v>
      </c>
      <c r="L292">
        <v>28.92</v>
      </c>
      <c r="M292">
        <v>1119.19</v>
      </c>
      <c r="N292">
        <v>867.52</v>
      </c>
      <c r="O292">
        <v>318</v>
      </c>
      <c r="P292">
        <v>330</v>
      </c>
      <c r="Q292" s="1">
        <v>0.96360000000000001</v>
      </c>
      <c r="R292">
        <v>7</v>
      </c>
      <c r="S292">
        <v>14</v>
      </c>
    </row>
    <row r="293" spans="1:19">
      <c r="A293" t="s">
        <v>206</v>
      </c>
      <c r="B293" t="s">
        <v>207</v>
      </c>
      <c r="C293" t="s">
        <v>208</v>
      </c>
      <c r="D293" t="s">
        <v>216</v>
      </c>
      <c r="E293" t="s">
        <v>169</v>
      </c>
      <c r="F293">
        <v>0.1255</v>
      </c>
      <c r="G293">
        <v>0</v>
      </c>
      <c r="H293">
        <v>0</v>
      </c>
      <c r="I293">
        <v>0.1255</v>
      </c>
      <c r="J293">
        <v>0.1255</v>
      </c>
      <c r="K293">
        <v>0.84190469999999995</v>
      </c>
      <c r="L293">
        <v>7.74</v>
      </c>
      <c r="M293">
        <v>29.14</v>
      </c>
      <c r="N293">
        <v>232.21</v>
      </c>
      <c r="O293">
        <v>15</v>
      </c>
      <c r="P293">
        <v>33</v>
      </c>
      <c r="Q293" s="1">
        <v>0.45450000000000002</v>
      </c>
      <c r="R293">
        <v>1</v>
      </c>
      <c r="S293">
        <v>0</v>
      </c>
    </row>
    <row r="294" spans="1:19">
      <c r="A294" t="s">
        <v>206</v>
      </c>
      <c r="B294" t="s">
        <v>207</v>
      </c>
      <c r="C294" t="s">
        <v>208</v>
      </c>
      <c r="D294" t="s">
        <v>217</v>
      </c>
      <c r="E294" t="s">
        <v>169</v>
      </c>
      <c r="F294">
        <v>0.1255</v>
      </c>
      <c r="G294">
        <v>0</v>
      </c>
      <c r="H294">
        <v>0</v>
      </c>
      <c r="I294">
        <v>0.1255</v>
      </c>
      <c r="J294">
        <v>0.1255</v>
      </c>
      <c r="K294">
        <v>1.6190475</v>
      </c>
      <c r="L294">
        <v>18.579999999999998</v>
      </c>
      <c r="M294">
        <v>69.94</v>
      </c>
      <c r="N294">
        <v>557.30999999999995</v>
      </c>
      <c r="O294">
        <v>36</v>
      </c>
      <c r="P294">
        <v>50</v>
      </c>
      <c r="Q294" s="1">
        <v>0.72</v>
      </c>
      <c r="R294">
        <v>1</v>
      </c>
      <c r="S294">
        <v>0</v>
      </c>
    </row>
    <row r="295" spans="1:19">
      <c r="A295" t="s">
        <v>206</v>
      </c>
      <c r="B295" t="s">
        <v>207</v>
      </c>
      <c r="C295" t="s">
        <v>208</v>
      </c>
      <c r="D295" t="s">
        <v>218</v>
      </c>
      <c r="E295" t="s">
        <v>169</v>
      </c>
      <c r="F295">
        <v>0.1255</v>
      </c>
      <c r="G295">
        <v>0.1255</v>
      </c>
      <c r="H295">
        <v>0</v>
      </c>
      <c r="I295">
        <v>0</v>
      </c>
      <c r="J295">
        <v>0</v>
      </c>
      <c r="K295">
        <v>0.84190469999999995</v>
      </c>
      <c r="L295">
        <v>8.26</v>
      </c>
      <c r="M295">
        <v>31.09</v>
      </c>
      <c r="N295">
        <v>247.69</v>
      </c>
      <c r="O295">
        <v>16</v>
      </c>
      <c r="P295">
        <v>50</v>
      </c>
      <c r="Q295" s="1">
        <v>0.32</v>
      </c>
      <c r="R295">
        <v>1</v>
      </c>
      <c r="S295">
        <v>0</v>
      </c>
    </row>
    <row r="296" spans="1:19">
      <c r="A296" t="s">
        <v>206</v>
      </c>
      <c r="B296" t="s">
        <v>207</v>
      </c>
      <c r="C296" t="s">
        <v>208</v>
      </c>
      <c r="D296" t="s">
        <v>219</v>
      </c>
      <c r="E296" t="s">
        <v>169</v>
      </c>
      <c r="F296">
        <v>0.1255</v>
      </c>
      <c r="G296">
        <v>0.1255</v>
      </c>
      <c r="H296">
        <v>0</v>
      </c>
      <c r="I296">
        <v>0</v>
      </c>
      <c r="J296">
        <v>0</v>
      </c>
      <c r="K296">
        <v>0.97142850000000003</v>
      </c>
      <c r="L296">
        <v>14.96</v>
      </c>
      <c r="M296">
        <v>56.34</v>
      </c>
      <c r="N296">
        <v>448.95</v>
      </c>
      <c r="O296">
        <v>29</v>
      </c>
      <c r="P296">
        <v>50</v>
      </c>
      <c r="Q296" s="1">
        <v>0.57999999999999996</v>
      </c>
      <c r="R296">
        <v>1</v>
      </c>
      <c r="S296">
        <v>0</v>
      </c>
    </row>
    <row r="297" spans="1:19">
      <c r="A297" t="s">
        <v>206</v>
      </c>
      <c r="B297" t="s">
        <v>207</v>
      </c>
      <c r="C297" t="s">
        <v>208</v>
      </c>
      <c r="D297" t="s">
        <v>220</v>
      </c>
      <c r="E297" t="s">
        <v>169</v>
      </c>
      <c r="F297">
        <v>0.1255</v>
      </c>
      <c r="G297">
        <v>0.1255</v>
      </c>
      <c r="H297">
        <v>0</v>
      </c>
      <c r="I297">
        <v>0</v>
      </c>
      <c r="J297">
        <v>0</v>
      </c>
      <c r="K297">
        <v>1.6190475</v>
      </c>
      <c r="L297">
        <v>17.55</v>
      </c>
      <c r="M297">
        <v>66.06</v>
      </c>
      <c r="N297">
        <v>526.35</v>
      </c>
      <c r="O297">
        <v>34</v>
      </c>
      <c r="P297">
        <v>50</v>
      </c>
      <c r="Q297" s="1">
        <v>0.68</v>
      </c>
      <c r="R297">
        <v>1</v>
      </c>
      <c r="S297">
        <v>0</v>
      </c>
    </row>
    <row r="298" spans="1:19">
      <c r="A298" t="s">
        <v>206</v>
      </c>
      <c r="B298" t="s">
        <v>207</v>
      </c>
      <c r="C298" t="s">
        <v>208</v>
      </c>
      <c r="D298" t="s">
        <v>221</v>
      </c>
      <c r="E298" t="s">
        <v>169</v>
      </c>
      <c r="F298">
        <v>0.1255</v>
      </c>
      <c r="G298">
        <v>0</v>
      </c>
      <c r="H298">
        <v>0</v>
      </c>
      <c r="I298">
        <v>0.1255</v>
      </c>
      <c r="J298">
        <v>0.1255</v>
      </c>
      <c r="K298">
        <v>0.32380949999999997</v>
      </c>
      <c r="L298">
        <v>2.58</v>
      </c>
      <c r="M298">
        <v>9.7100000000000009</v>
      </c>
      <c r="N298">
        <v>77.400000000000006</v>
      </c>
      <c r="O298">
        <v>5</v>
      </c>
      <c r="P298">
        <v>30</v>
      </c>
      <c r="Q298" s="1">
        <v>0.16669999999999999</v>
      </c>
      <c r="R298">
        <v>1</v>
      </c>
      <c r="S298">
        <v>0</v>
      </c>
    </row>
    <row r="299" spans="1:19">
      <c r="A299" t="s">
        <v>206</v>
      </c>
      <c r="B299" t="s">
        <v>207</v>
      </c>
      <c r="C299" t="s">
        <v>208</v>
      </c>
      <c r="D299" t="s">
        <v>222</v>
      </c>
      <c r="E299" t="s">
        <v>169</v>
      </c>
      <c r="F299">
        <v>0.58330000000000004</v>
      </c>
      <c r="G299">
        <v>0.58330000000000004</v>
      </c>
      <c r="H299">
        <v>0</v>
      </c>
      <c r="I299">
        <v>0</v>
      </c>
      <c r="J299">
        <v>0</v>
      </c>
      <c r="K299">
        <v>3.034278</v>
      </c>
      <c r="L299">
        <v>5.2</v>
      </c>
      <c r="M299">
        <v>91.03</v>
      </c>
      <c r="N299">
        <v>156.06</v>
      </c>
      <c r="O299">
        <v>9</v>
      </c>
      <c r="P299">
        <v>33</v>
      </c>
      <c r="Q299" s="1">
        <v>0.2727</v>
      </c>
      <c r="R299">
        <v>1</v>
      </c>
      <c r="S299">
        <v>0</v>
      </c>
    </row>
    <row r="300" spans="1:19">
      <c r="A300" t="s">
        <v>206</v>
      </c>
      <c r="B300" t="s">
        <v>207</v>
      </c>
      <c r="C300" t="s">
        <v>208</v>
      </c>
      <c r="D300" t="s">
        <v>224</v>
      </c>
      <c r="E300" t="s">
        <v>169</v>
      </c>
      <c r="F300">
        <v>0.58330000000000004</v>
      </c>
      <c r="G300">
        <v>0</v>
      </c>
      <c r="H300">
        <v>0</v>
      </c>
      <c r="I300">
        <v>0.58330000000000004</v>
      </c>
      <c r="J300">
        <v>0.58330000000000004</v>
      </c>
      <c r="K300">
        <v>4.3519991999999998</v>
      </c>
      <c r="L300">
        <v>7.46</v>
      </c>
      <c r="M300">
        <v>130.56</v>
      </c>
      <c r="N300">
        <v>223.83</v>
      </c>
      <c r="O300">
        <v>12</v>
      </c>
      <c r="P300">
        <v>15</v>
      </c>
      <c r="Q300" s="1">
        <v>0.8</v>
      </c>
      <c r="R300">
        <v>1</v>
      </c>
      <c r="S300">
        <v>0</v>
      </c>
    </row>
    <row r="301" spans="1:19">
      <c r="A301" t="s">
        <v>206</v>
      </c>
      <c r="B301" t="s">
        <v>207</v>
      </c>
      <c r="C301" t="s">
        <v>208</v>
      </c>
      <c r="D301" t="s">
        <v>245</v>
      </c>
      <c r="E301" t="s">
        <v>169</v>
      </c>
      <c r="F301">
        <v>1.1666000000000001</v>
      </c>
      <c r="G301">
        <v>0</v>
      </c>
      <c r="H301">
        <v>0</v>
      </c>
      <c r="I301">
        <v>1.1666000000000001</v>
      </c>
      <c r="J301">
        <v>1.1666000000000001</v>
      </c>
      <c r="K301">
        <v>16.384759599999999</v>
      </c>
      <c r="L301">
        <v>14.04</v>
      </c>
      <c r="M301">
        <v>491.54</v>
      </c>
      <c r="N301">
        <v>421.35</v>
      </c>
      <c r="O301">
        <v>44</v>
      </c>
      <c r="P301">
        <v>100</v>
      </c>
      <c r="Q301" s="1">
        <v>0.44</v>
      </c>
      <c r="R301">
        <v>2</v>
      </c>
      <c r="S301">
        <v>0</v>
      </c>
    </row>
    <row r="302" spans="1:19">
      <c r="A302" t="s">
        <v>206</v>
      </c>
      <c r="B302" t="s">
        <v>207</v>
      </c>
      <c r="C302" t="s">
        <v>208</v>
      </c>
      <c r="D302" t="s">
        <v>246</v>
      </c>
      <c r="E302" t="s">
        <v>169</v>
      </c>
      <c r="F302">
        <v>0.3765</v>
      </c>
      <c r="G302">
        <v>0.1255</v>
      </c>
      <c r="H302">
        <v>0</v>
      </c>
      <c r="I302">
        <v>0.251</v>
      </c>
      <c r="J302">
        <v>0.251</v>
      </c>
      <c r="K302">
        <v>2.6674039999999999</v>
      </c>
      <c r="L302">
        <v>7.08</v>
      </c>
      <c r="M302">
        <v>80.02</v>
      </c>
      <c r="N302">
        <v>212.54</v>
      </c>
      <c r="O302">
        <v>41</v>
      </c>
      <c r="P302">
        <v>148</v>
      </c>
      <c r="Q302" s="1">
        <v>0.27700000000000002</v>
      </c>
      <c r="R302">
        <v>3</v>
      </c>
      <c r="S302">
        <v>0</v>
      </c>
    </row>
    <row r="303" spans="1:19">
      <c r="A303" t="s">
        <v>206</v>
      </c>
      <c r="B303" t="s">
        <v>207</v>
      </c>
      <c r="C303" t="s">
        <v>208</v>
      </c>
      <c r="D303" t="s">
        <v>227</v>
      </c>
      <c r="E303" t="s">
        <v>169</v>
      </c>
      <c r="F303">
        <v>0.90599999999999903</v>
      </c>
      <c r="G303">
        <v>0.27089999999999997</v>
      </c>
      <c r="H303">
        <v>0</v>
      </c>
      <c r="I303">
        <v>0.6351</v>
      </c>
      <c r="J303">
        <v>0.6351</v>
      </c>
      <c r="K303">
        <v>12.6102816</v>
      </c>
      <c r="L303">
        <v>13.92</v>
      </c>
      <c r="M303">
        <v>378.31</v>
      </c>
      <c r="N303">
        <v>417.56</v>
      </c>
      <c r="O303">
        <v>56</v>
      </c>
      <c r="P303">
        <v>133</v>
      </c>
      <c r="Q303" s="1">
        <v>0.42109999999999997</v>
      </c>
      <c r="R303">
        <v>3</v>
      </c>
      <c r="S303">
        <v>0</v>
      </c>
    </row>
    <row r="304" spans="1:19">
      <c r="A304" t="s">
        <v>206</v>
      </c>
      <c r="B304" t="s">
        <v>207</v>
      </c>
      <c r="C304" t="s">
        <v>208</v>
      </c>
      <c r="D304" t="s">
        <v>228</v>
      </c>
      <c r="E304" t="s">
        <v>169</v>
      </c>
      <c r="F304">
        <v>0.2</v>
      </c>
      <c r="G304">
        <v>0</v>
      </c>
      <c r="H304">
        <v>0</v>
      </c>
      <c r="I304">
        <v>0.2</v>
      </c>
      <c r="J304">
        <v>0.2</v>
      </c>
      <c r="K304">
        <v>3.2</v>
      </c>
      <c r="L304">
        <v>16</v>
      </c>
      <c r="M304">
        <v>96</v>
      </c>
      <c r="N304">
        <v>480</v>
      </c>
      <c r="O304">
        <v>32</v>
      </c>
      <c r="P304">
        <v>50</v>
      </c>
      <c r="Q304" s="1">
        <v>0.64</v>
      </c>
      <c r="R304">
        <v>1</v>
      </c>
      <c r="S304">
        <v>0</v>
      </c>
    </row>
    <row r="305" spans="1:19">
      <c r="A305" t="s">
        <v>206</v>
      </c>
      <c r="B305" t="s">
        <v>207</v>
      </c>
      <c r="C305" t="s">
        <v>208</v>
      </c>
      <c r="D305" t="s">
        <v>247</v>
      </c>
      <c r="E305" t="s">
        <v>169</v>
      </c>
      <c r="F305">
        <v>0.25879999999999997</v>
      </c>
      <c r="G305">
        <v>0.25879999999999997</v>
      </c>
      <c r="H305">
        <v>0</v>
      </c>
      <c r="I305">
        <v>0</v>
      </c>
      <c r="J305">
        <v>0</v>
      </c>
      <c r="K305">
        <v>5.9999985000000002</v>
      </c>
      <c r="L305">
        <v>23.18</v>
      </c>
      <c r="M305">
        <v>180</v>
      </c>
      <c r="N305">
        <v>695.52</v>
      </c>
      <c r="O305">
        <v>45</v>
      </c>
      <c r="P305">
        <v>50</v>
      </c>
      <c r="Q305" s="1">
        <v>0.9</v>
      </c>
      <c r="R305">
        <v>1</v>
      </c>
      <c r="S305">
        <v>0</v>
      </c>
    </row>
    <row r="306" spans="1:19">
      <c r="A306" t="s">
        <v>206</v>
      </c>
      <c r="B306" t="s">
        <v>207</v>
      </c>
      <c r="C306" t="s">
        <v>208</v>
      </c>
      <c r="D306" t="s">
        <v>229</v>
      </c>
      <c r="E306" t="s">
        <v>169</v>
      </c>
      <c r="F306">
        <v>6.6699999999999995E-2</v>
      </c>
      <c r="G306">
        <v>0</v>
      </c>
      <c r="H306">
        <v>0</v>
      </c>
      <c r="I306">
        <v>6.6699999999999995E-2</v>
      </c>
      <c r="J306">
        <v>6.6699999999999995E-2</v>
      </c>
      <c r="K306">
        <v>1.0999988999999999</v>
      </c>
      <c r="L306">
        <v>16.489999999999998</v>
      </c>
      <c r="M306">
        <v>33</v>
      </c>
      <c r="N306">
        <v>494.75</v>
      </c>
      <c r="O306">
        <v>33</v>
      </c>
      <c r="P306">
        <v>50</v>
      </c>
      <c r="Q306" s="1">
        <v>0.66</v>
      </c>
      <c r="R306">
        <v>1</v>
      </c>
      <c r="S306">
        <v>0</v>
      </c>
    </row>
    <row r="307" spans="1:19">
      <c r="A307" t="s">
        <v>206</v>
      </c>
      <c r="B307" t="s">
        <v>207</v>
      </c>
      <c r="C307" t="s">
        <v>208</v>
      </c>
      <c r="D307" t="s">
        <v>230</v>
      </c>
      <c r="E307" t="s">
        <v>169</v>
      </c>
      <c r="F307">
        <v>6.6699999999999995E-2</v>
      </c>
      <c r="G307">
        <v>6.6699999999999995E-2</v>
      </c>
      <c r="H307">
        <v>0</v>
      </c>
      <c r="I307">
        <v>0</v>
      </c>
      <c r="J307">
        <v>0</v>
      </c>
      <c r="K307">
        <v>1.0666656000000001</v>
      </c>
      <c r="L307">
        <v>15.99</v>
      </c>
      <c r="M307">
        <v>32</v>
      </c>
      <c r="N307">
        <v>479.76</v>
      </c>
      <c r="O307">
        <v>32</v>
      </c>
      <c r="P307">
        <v>50</v>
      </c>
      <c r="Q307" s="1">
        <v>0.64</v>
      </c>
      <c r="R307">
        <v>1</v>
      </c>
      <c r="S307">
        <v>0</v>
      </c>
    </row>
    <row r="308" spans="1:19">
      <c r="A308" t="s">
        <v>206</v>
      </c>
      <c r="B308" t="s">
        <v>231</v>
      </c>
      <c r="C308" t="s">
        <v>232</v>
      </c>
      <c r="D308" t="s">
        <v>233</v>
      </c>
      <c r="E308" t="s">
        <v>169</v>
      </c>
      <c r="F308">
        <v>6.6699999999999995E-2</v>
      </c>
      <c r="G308">
        <v>0</v>
      </c>
      <c r="H308">
        <v>0</v>
      </c>
      <c r="I308">
        <v>6.6699999999999995E-2</v>
      </c>
      <c r="J308">
        <v>6.6699999999999995E-2</v>
      </c>
      <c r="K308">
        <v>0.53333280000000005</v>
      </c>
      <c r="L308">
        <v>8</v>
      </c>
      <c r="M308">
        <v>16</v>
      </c>
      <c r="N308">
        <v>239.88</v>
      </c>
      <c r="O308">
        <v>16</v>
      </c>
      <c r="P308">
        <v>50</v>
      </c>
      <c r="Q308" s="1">
        <v>0.32</v>
      </c>
      <c r="R308">
        <v>1</v>
      </c>
      <c r="S308">
        <v>0</v>
      </c>
    </row>
    <row r="309" spans="1:19">
      <c r="A309" t="s">
        <v>206</v>
      </c>
      <c r="B309" t="s">
        <v>231</v>
      </c>
      <c r="C309" t="s">
        <v>232</v>
      </c>
      <c r="D309" t="s">
        <v>234</v>
      </c>
      <c r="E309" t="s">
        <v>169</v>
      </c>
      <c r="F309">
        <v>1.5999999999999901</v>
      </c>
      <c r="G309">
        <v>0.2</v>
      </c>
      <c r="H309">
        <v>0.8</v>
      </c>
      <c r="I309">
        <v>0.6</v>
      </c>
      <c r="J309">
        <v>0.6</v>
      </c>
      <c r="K309">
        <v>35.9</v>
      </c>
      <c r="L309">
        <v>22.44</v>
      </c>
      <c r="M309">
        <v>1077</v>
      </c>
      <c r="N309">
        <v>673.13</v>
      </c>
      <c r="O309">
        <v>359</v>
      </c>
      <c r="P309">
        <v>436</v>
      </c>
      <c r="Q309" s="1">
        <v>0.82340000000000002</v>
      </c>
      <c r="R309">
        <v>8</v>
      </c>
      <c r="S309">
        <v>6</v>
      </c>
    </row>
    <row r="310" spans="1:19">
      <c r="A310" t="s">
        <v>206</v>
      </c>
      <c r="B310" t="s">
        <v>231</v>
      </c>
      <c r="C310" t="s">
        <v>232</v>
      </c>
      <c r="D310" t="s">
        <v>235</v>
      </c>
      <c r="E310" t="s">
        <v>169</v>
      </c>
      <c r="F310">
        <v>0.8</v>
      </c>
      <c r="G310">
        <v>0.2</v>
      </c>
      <c r="H310">
        <v>0</v>
      </c>
      <c r="I310">
        <v>0.6</v>
      </c>
      <c r="J310">
        <v>0.6</v>
      </c>
      <c r="K310">
        <v>12.4</v>
      </c>
      <c r="L310">
        <v>15.5</v>
      </c>
      <c r="M310">
        <v>372</v>
      </c>
      <c r="N310">
        <v>465</v>
      </c>
      <c r="O310">
        <v>124</v>
      </c>
      <c r="P310">
        <v>209</v>
      </c>
      <c r="Q310" s="1">
        <v>0.59330000000000005</v>
      </c>
      <c r="R310">
        <v>4</v>
      </c>
      <c r="S310">
        <v>17</v>
      </c>
    </row>
    <row r="311" spans="1:19">
      <c r="A311" t="s">
        <v>206</v>
      </c>
      <c r="B311" t="s">
        <v>231</v>
      </c>
      <c r="C311" t="s">
        <v>232</v>
      </c>
      <c r="D311" t="s">
        <v>236</v>
      </c>
      <c r="E311" t="s">
        <v>169</v>
      </c>
      <c r="F311">
        <v>0.6</v>
      </c>
      <c r="G311">
        <v>0.4</v>
      </c>
      <c r="H311">
        <v>0</v>
      </c>
      <c r="I311">
        <v>0.2</v>
      </c>
      <c r="J311">
        <v>0.2</v>
      </c>
      <c r="K311">
        <v>10.6</v>
      </c>
      <c r="L311">
        <v>17.670000000000002</v>
      </c>
      <c r="M311">
        <v>318</v>
      </c>
      <c r="N311">
        <v>530</v>
      </c>
      <c r="O311">
        <v>106</v>
      </c>
      <c r="P311">
        <v>159</v>
      </c>
      <c r="Q311" s="1">
        <v>0.66669999999999996</v>
      </c>
      <c r="R311">
        <v>3</v>
      </c>
      <c r="S311">
        <v>5</v>
      </c>
    </row>
    <row r="312" spans="1:19">
      <c r="A312" t="s">
        <v>206</v>
      </c>
      <c r="B312" t="s">
        <v>231</v>
      </c>
      <c r="C312" t="s">
        <v>232</v>
      </c>
      <c r="D312" t="s">
        <v>237</v>
      </c>
      <c r="E312" t="s">
        <v>169</v>
      </c>
      <c r="F312">
        <v>0.8</v>
      </c>
      <c r="G312">
        <v>0.4</v>
      </c>
      <c r="H312">
        <v>0</v>
      </c>
      <c r="I312">
        <v>0.4</v>
      </c>
      <c r="J312">
        <v>0.4</v>
      </c>
      <c r="K312">
        <v>12.3</v>
      </c>
      <c r="L312">
        <v>15.38</v>
      </c>
      <c r="M312">
        <v>369</v>
      </c>
      <c r="N312">
        <v>461.25</v>
      </c>
      <c r="O312">
        <v>123</v>
      </c>
      <c r="P312">
        <v>200</v>
      </c>
      <c r="Q312" s="1">
        <v>0.61499999999999999</v>
      </c>
      <c r="R312">
        <v>4</v>
      </c>
      <c r="S312">
        <v>33</v>
      </c>
    </row>
    <row r="313" spans="1:19">
      <c r="A313" t="s">
        <v>206</v>
      </c>
      <c r="B313" t="s">
        <v>231</v>
      </c>
      <c r="C313" t="s">
        <v>232</v>
      </c>
      <c r="D313" t="s">
        <v>238</v>
      </c>
      <c r="E313" t="s">
        <v>169</v>
      </c>
      <c r="F313">
        <v>0.6</v>
      </c>
      <c r="G313">
        <v>0</v>
      </c>
      <c r="H313">
        <v>0</v>
      </c>
      <c r="I313">
        <v>0.6</v>
      </c>
      <c r="J313">
        <v>0.6</v>
      </c>
      <c r="K313">
        <v>4.4000000000000004</v>
      </c>
      <c r="L313">
        <v>7.33</v>
      </c>
      <c r="M313">
        <v>132</v>
      </c>
      <c r="N313">
        <v>220</v>
      </c>
      <c r="O313">
        <v>44</v>
      </c>
      <c r="P313">
        <v>150</v>
      </c>
      <c r="Q313" s="1">
        <v>0.29330000000000001</v>
      </c>
      <c r="R313">
        <v>3</v>
      </c>
      <c r="S313">
        <v>5</v>
      </c>
    </row>
    <row r="314" spans="1:19">
      <c r="A314" t="s">
        <v>206</v>
      </c>
      <c r="B314" t="s">
        <v>231</v>
      </c>
      <c r="C314" t="s">
        <v>232</v>
      </c>
      <c r="D314" t="s">
        <v>239</v>
      </c>
      <c r="E314" t="s">
        <v>169</v>
      </c>
      <c r="F314">
        <v>1.2392000000000001</v>
      </c>
      <c r="G314">
        <v>0.30980000000000002</v>
      </c>
      <c r="H314">
        <v>0</v>
      </c>
      <c r="I314">
        <v>0.9294</v>
      </c>
      <c r="J314">
        <v>0.9294</v>
      </c>
      <c r="K314">
        <v>19.166666659000001</v>
      </c>
      <c r="L314">
        <v>15.47</v>
      </c>
      <c r="M314">
        <v>575</v>
      </c>
      <c r="N314">
        <v>464.01</v>
      </c>
      <c r="O314">
        <v>115</v>
      </c>
      <c r="P314">
        <v>209</v>
      </c>
      <c r="Q314" s="1">
        <v>0.55020000000000002</v>
      </c>
      <c r="R314">
        <v>4</v>
      </c>
      <c r="S314">
        <v>11</v>
      </c>
    </row>
    <row r="315" spans="1:19">
      <c r="A315" t="s">
        <v>206</v>
      </c>
      <c r="B315" t="s">
        <v>240</v>
      </c>
      <c r="C315" t="s">
        <v>241</v>
      </c>
      <c r="D315" t="s">
        <v>242</v>
      </c>
      <c r="E315" t="s">
        <v>169</v>
      </c>
      <c r="F315">
        <v>0.8</v>
      </c>
      <c r="G315">
        <v>0</v>
      </c>
      <c r="H315">
        <v>0</v>
      </c>
      <c r="I315">
        <v>0.8</v>
      </c>
      <c r="J315">
        <v>0.8</v>
      </c>
      <c r="K315">
        <v>18</v>
      </c>
      <c r="L315">
        <v>22.5</v>
      </c>
      <c r="M315">
        <v>540</v>
      </c>
      <c r="N315">
        <v>675</v>
      </c>
      <c r="O315">
        <v>180</v>
      </c>
      <c r="P315">
        <v>209</v>
      </c>
      <c r="Q315" s="1">
        <v>0.86119999999999997</v>
      </c>
      <c r="R315">
        <v>4</v>
      </c>
      <c r="S315">
        <v>19</v>
      </c>
    </row>
    <row r="316" spans="1:19">
      <c r="A316" t="s">
        <v>206</v>
      </c>
      <c r="B316" t="s">
        <v>240</v>
      </c>
      <c r="C316" t="s">
        <v>241</v>
      </c>
      <c r="D316" t="s">
        <v>243</v>
      </c>
      <c r="E316" t="s">
        <v>169</v>
      </c>
      <c r="F316">
        <v>0.2</v>
      </c>
      <c r="G316">
        <v>0.2</v>
      </c>
      <c r="H316">
        <v>0</v>
      </c>
      <c r="I316">
        <v>0</v>
      </c>
      <c r="J316">
        <v>0</v>
      </c>
      <c r="K316">
        <v>2.8</v>
      </c>
      <c r="L316">
        <v>14</v>
      </c>
      <c r="M316">
        <v>84</v>
      </c>
      <c r="N316">
        <v>420</v>
      </c>
      <c r="O316">
        <v>28</v>
      </c>
      <c r="P316">
        <v>50</v>
      </c>
      <c r="Q316" s="1">
        <v>0.56000000000000005</v>
      </c>
      <c r="R316">
        <v>1</v>
      </c>
      <c r="S316">
        <v>0</v>
      </c>
    </row>
    <row r="317" spans="1:19">
      <c r="A317" t="s">
        <v>206</v>
      </c>
      <c r="B317" t="s">
        <v>207</v>
      </c>
      <c r="C317" t="s">
        <v>208</v>
      </c>
      <c r="D317" t="s">
        <v>210</v>
      </c>
      <c r="E317" t="s">
        <v>202</v>
      </c>
      <c r="F317">
        <v>0.1255</v>
      </c>
      <c r="G317">
        <v>0</v>
      </c>
      <c r="H317">
        <v>0</v>
      </c>
      <c r="I317">
        <v>0.1255</v>
      </c>
      <c r="J317">
        <v>0.1255</v>
      </c>
      <c r="K317">
        <v>2.9333333304</v>
      </c>
      <c r="L317">
        <v>27.62</v>
      </c>
      <c r="M317">
        <v>104</v>
      </c>
      <c r="N317">
        <v>828.69</v>
      </c>
      <c r="O317">
        <v>52</v>
      </c>
      <c r="P317">
        <v>50</v>
      </c>
      <c r="Q317" s="1">
        <v>1.04</v>
      </c>
      <c r="R317">
        <v>1</v>
      </c>
      <c r="S317">
        <v>1</v>
      </c>
    </row>
    <row r="318" spans="1:19">
      <c r="A318" t="s">
        <v>206</v>
      </c>
      <c r="B318" t="s">
        <v>207</v>
      </c>
      <c r="C318" t="s">
        <v>208</v>
      </c>
      <c r="D318" t="s">
        <v>212</v>
      </c>
      <c r="E318" t="s">
        <v>202</v>
      </c>
      <c r="F318">
        <v>0.18429999999999999</v>
      </c>
      <c r="G318">
        <v>0</v>
      </c>
      <c r="H318">
        <v>0</v>
      </c>
      <c r="I318">
        <v>0.18429999999999999</v>
      </c>
      <c r="J318">
        <v>0.18429999999999999</v>
      </c>
      <c r="K318">
        <v>2.1</v>
      </c>
      <c r="L318">
        <v>15.19</v>
      </c>
      <c r="M318">
        <v>84</v>
      </c>
      <c r="N318">
        <v>455.78</v>
      </c>
      <c r="O318">
        <v>28</v>
      </c>
      <c r="P318">
        <v>28</v>
      </c>
      <c r="Q318" s="1">
        <v>1</v>
      </c>
      <c r="R318">
        <v>1</v>
      </c>
      <c r="S318">
        <v>6</v>
      </c>
    </row>
    <row r="319" spans="1:19">
      <c r="A319" t="s">
        <v>206</v>
      </c>
      <c r="B319" t="s">
        <v>207</v>
      </c>
      <c r="C319" t="s">
        <v>208</v>
      </c>
      <c r="D319" t="s">
        <v>213</v>
      </c>
      <c r="E319" t="s">
        <v>202</v>
      </c>
      <c r="F319">
        <v>0.18429999999999999</v>
      </c>
      <c r="G319">
        <v>0</v>
      </c>
      <c r="H319">
        <v>0</v>
      </c>
      <c r="I319">
        <v>0.18429999999999999</v>
      </c>
      <c r="J319">
        <v>0.18429999999999999</v>
      </c>
      <c r="K319">
        <v>4.7</v>
      </c>
      <c r="L319">
        <v>29.3</v>
      </c>
      <c r="M319">
        <v>162</v>
      </c>
      <c r="N319">
        <v>879</v>
      </c>
      <c r="O319">
        <v>54</v>
      </c>
      <c r="P319">
        <v>50</v>
      </c>
      <c r="Q319" s="1">
        <v>1.08</v>
      </c>
      <c r="R319">
        <v>1</v>
      </c>
      <c r="S319">
        <v>0</v>
      </c>
    </row>
    <row r="320" spans="1:19">
      <c r="A320" t="s">
        <v>206</v>
      </c>
      <c r="B320" t="s">
        <v>207</v>
      </c>
      <c r="C320" t="s">
        <v>208</v>
      </c>
      <c r="D320" t="s">
        <v>215</v>
      </c>
      <c r="E320" t="s">
        <v>202</v>
      </c>
      <c r="F320">
        <v>0.36859999999999998</v>
      </c>
      <c r="G320">
        <v>0</v>
      </c>
      <c r="H320">
        <v>0</v>
      </c>
      <c r="I320">
        <v>0.36859999999999998</v>
      </c>
      <c r="J320">
        <v>0.36859999999999998</v>
      </c>
      <c r="K320">
        <v>7.8</v>
      </c>
      <c r="L320">
        <v>28.76</v>
      </c>
      <c r="M320">
        <v>318</v>
      </c>
      <c r="N320">
        <v>862.72</v>
      </c>
      <c r="O320">
        <v>106</v>
      </c>
      <c r="P320">
        <v>118</v>
      </c>
      <c r="Q320" s="1">
        <v>0.89829999999999999</v>
      </c>
      <c r="R320">
        <v>2</v>
      </c>
      <c r="S320">
        <v>4</v>
      </c>
    </row>
    <row r="321" spans="1:19">
      <c r="A321" t="s">
        <v>206</v>
      </c>
      <c r="B321" t="s">
        <v>207</v>
      </c>
      <c r="C321" t="s">
        <v>208</v>
      </c>
      <c r="D321" t="s">
        <v>217</v>
      </c>
      <c r="E321" t="s">
        <v>202</v>
      </c>
      <c r="F321">
        <v>0.1255</v>
      </c>
      <c r="G321">
        <v>0</v>
      </c>
      <c r="H321">
        <v>0</v>
      </c>
      <c r="I321">
        <v>0.1255</v>
      </c>
      <c r="J321">
        <v>0.1255</v>
      </c>
      <c r="K321">
        <v>0.93865799999999999</v>
      </c>
      <c r="L321">
        <v>8.01</v>
      </c>
      <c r="M321">
        <v>30.17</v>
      </c>
      <c r="N321">
        <v>240.41</v>
      </c>
      <c r="O321">
        <v>15</v>
      </c>
      <c r="P321">
        <v>50</v>
      </c>
      <c r="Q321" s="1">
        <v>0.3</v>
      </c>
      <c r="R321">
        <v>1</v>
      </c>
      <c r="S321">
        <v>0</v>
      </c>
    </row>
    <row r="322" spans="1:19">
      <c r="A322" t="s">
        <v>206</v>
      </c>
      <c r="B322" t="s">
        <v>207</v>
      </c>
      <c r="C322" t="s">
        <v>208</v>
      </c>
      <c r="D322" t="s">
        <v>218</v>
      </c>
      <c r="E322" t="s">
        <v>202</v>
      </c>
      <c r="F322">
        <v>0.1255</v>
      </c>
      <c r="G322">
        <v>0</v>
      </c>
      <c r="H322">
        <v>0</v>
      </c>
      <c r="I322">
        <v>0.1255</v>
      </c>
      <c r="J322">
        <v>0.1255</v>
      </c>
      <c r="K322">
        <v>0.469329</v>
      </c>
      <c r="L322">
        <v>7.48</v>
      </c>
      <c r="M322">
        <v>28.16</v>
      </c>
      <c r="N322">
        <v>224.38</v>
      </c>
      <c r="O322">
        <v>14</v>
      </c>
      <c r="P322">
        <v>50</v>
      </c>
      <c r="Q322" s="1">
        <v>0.28000000000000003</v>
      </c>
      <c r="R322">
        <v>1</v>
      </c>
      <c r="S322">
        <v>0</v>
      </c>
    </row>
    <row r="323" spans="1:19">
      <c r="A323" t="s">
        <v>206</v>
      </c>
      <c r="B323" t="s">
        <v>207</v>
      </c>
      <c r="C323" t="s">
        <v>208</v>
      </c>
      <c r="D323" t="s">
        <v>246</v>
      </c>
      <c r="E323" t="s">
        <v>202</v>
      </c>
      <c r="F323">
        <v>0.87849999999999895</v>
      </c>
      <c r="G323">
        <v>0</v>
      </c>
      <c r="H323">
        <v>0</v>
      </c>
      <c r="I323">
        <v>0.87849999999999895</v>
      </c>
      <c r="J323">
        <v>0.87849999999999895</v>
      </c>
      <c r="K323">
        <v>4.9561539999999997</v>
      </c>
      <c r="L323">
        <v>5.64</v>
      </c>
      <c r="M323">
        <v>148.68</v>
      </c>
      <c r="N323">
        <v>169.25</v>
      </c>
      <c r="O323">
        <v>82</v>
      </c>
      <c r="P323">
        <v>350</v>
      </c>
      <c r="Q323" s="1">
        <v>0.23430000000000001</v>
      </c>
      <c r="R323">
        <v>7</v>
      </c>
      <c r="S323">
        <v>0</v>
      </c>
    </row>
    <row r="324" spans="1:19">
      <c r="A324" t="s">
        <v>206</v>
      </c>
      <c r="B324" t="s">
        <v>207</v>
      </c>
      <c r="C324" t="s">
        <v>208</v>
      </c>
      <c r="D324" t="s">
        <v>228</v>
      </c>
      <c r="E324" t="s">
        <v>202</v>
      </c>
      <c r="F324">
        <v>0.2</v>
      </c>
      <c r="G324">
        <v>0</v>
      </c>
      <c r="H324">
        <v>0</v>
      </c>
      <c r="I324">
        <v>0.2</v>
      </c>
      <c r="J324">
        <v>0.2</v>
      </c>
      <c r="K324">
        <v>2.2000000000000002</v>
      </c>
      <c r="L324">
        <v>11</v>
      </c>
      <c r="M324">
        <v>66</v>
      </c>
      <c r="N324">
        <v>330</v>
      </c>
      <c r="O324">
        <v>22</v>
      </c>
      <c r="P324">
        <v>50</v>
      </c>
      <c r="Q324" s="1">
        <v>0.44</v>
      </c>
      <c r="R324">
        <v>1</v>
      </c>
      <c r="S324">
        <v>0</v>
      </c>
    </row>
    <row r="325" spans="1:19">
      <c r="A325" t="s">
        <v>206</v>
      </c>
      <c r="B325" t="s">
        <v>231</v>
      </c>
      <c r="C325" t="s">
        <v>232</v>
      </c>
      <c r="D325" t="s">
        <v>234</v>
      </c>
      <c r="E325" t="s">
        <v>202</v>
      </c>
      <c r="F325">
        <v>0.4</v>
      </c>
      <c r="G325">
        <v>0</v>
      </c>
      <c r="H325">
        <v>0</v>
      </c>
      <c r="I325">
        <v>0.4</v>
      </c>
      <c r="J325">
        <v>0.4</v>
      </c>
      <c r="K325">
        <v>6.3</v>
      </c>
      <c r="L325">
        <v>15.75</v>
      </c>
      <c r="M325">
        <v>189</v>
      </c>
      <c r="N325">
        <v>472.5</v>
      </c>
      <c r="O325">
        <v>63</v>
      </c>
      <c r="P325">
        <v>109</v>
      </c>
      <c r="Q325" s="1">
        <v>0.57799999999999996</v>
      </c>
      <c r="R325">
        <v>2</v>
      </c>
      <c r="S325">
        <v>0</v>
      </c>
    </row>
    <row r="326" spans="1:19">
      <c r="A326" t="s">
        <v>206</v>
      </c>
      <c r="B326" t="s">
        <v>231</v>
      </c>
      <c r="C326" t="s">
        <v>232</v>
      </c>
      <c r="D326" t="s">
        <v>235</v>
      </c>
      <c r="E326" t="s">
        <v>202</v>
      </c>
      <c r="F326">
        <v>0.2</v>
      </c>
      <c r="G326">
        <v>0</v>
      </c>
      <c r="H326">
        <v>0</v>
      </c>
      <c r="I326">
        <v>0.2</v>
      </c>
      <c r="J326">
        <v>0.2</v>
      </c>
      <c r="K326">
        <v>5.9</v>
      </c>
      <c r="L326">
        <v>29.5</v>
      </c>
      <c r="M326">
        <v>177</v>
      </c>
      <c r="N326">
        <v>885</v>
      </c>
      <c r="O326">
        <v>59</v>
      </c>
      <c r="P326">
        <v>59</v>
      </c>
      <c r="Q326" s="1">
        <v>1</v>
      </c>
      <c r="R326">
        <v>1</v>
      </c>
      <c r="S326">
        <v>5</v>
      </c>
    </row>
    <row r="327" spans="1:19">
      <c r="A327" t="s">
        <v>206</v>
      </c>
      <c r="B327" t="s">
        <v>231</v>
      </c>
      <c r="C327" t="s">
        <v>232</v>
      </c>
      <c r="D327" t="s">
        <v>236</v>
      </c>
      <c r="E327" t="s">
        <v>202</v>
      </c>
      <c r="F327">
        <v>0.2</v>
      </c>
      <c r="G327">
        <v>0</v>
      </c>
      <c r="H327">
        <v>0</v>
      </c>
      <c r="I327">
        <v>0.2</v>
      </c>
      <c r="J327">
        <v>0.2</v>
      </c>
      <c r="K327">
        <v>4.7</v>
      </c>
      <c r="L327">
        <v>23.5</v>
      </c>
      <c r="M327">
        <v>141</v>
      </c>
      <c r="N327">
        <v>705</v>
      </c>
      <c r="O327">
        <v>47</v>
      </c>
      <c r="P327">
        <v>50</v>
      </c>
      <c r="Q327" s="1">
        <v>0.94</v>
      </c>
      <c r="R327">
        <v>1</v>
      </c>
      <c r="S327">
        <v>0</v>
      </c>
    </row>
    <row r="328" spans="1:19">
      <c r="A328" t="s">
        <v>206</v>
      </c>
      <c r="B328" t="s">
        <v>240</v>
      </c>
      <c r="C328" t="s">
        <v>241</v>
      </c>
      <c r="D328" t="s">
        <v>242</v>
      </c>
      <c r="E328" t="s">
        <v>202</v>
      </c>
      <c r="F328">
        <v>0.2</v>
      </c>
      <c r="G328">
        <v>0</v>
      </c>
      <c r="H328">
        <v>0</v>
      </c>
      <c r="I328">
        <v>0.2</v>
      </c>
      <c r="J328">
        <v>0.2</v>
      </c>
      <c r="K328">
        <v>5</v>
      </c>
      <c r="L328">
        <v>25</v>
      </c>
      <c r="M328">
        <v>150</v>
      </c>
      <c r="N328">
        <v>750</v>
      </c>
      <c r="O328">
        <v>50</v>
      </c>
      <c r="P328">
        <v>50</v>
      </c>
      <c r="Q328" s="1">
        <v>1</v>
      </c>
      <c r="R328">
        <v>1</v>
      </c>
      <c r="S328">
        <v>7</v>
      </c>
    </row>
    <row r="329" spans="1:19">
      <c r="A329" t="s">
        <v>206</v>
      </c>
      <c r="B329" t="s">
        <v>240</v>
      </c>
      <c r="C329" t="s">
        <v>241</v>
      </c>
      <c r="D329" t="s">
        <v>243</v>
      </c>
      <c r="E329" t="s">
        <v>202</v>
      </c>
      <c r="F329">
        <v>0.4</v>
      </c>
      <c r="G329">
        <v>0</v>
      </c>
      <c r="H329">
        <v>0</v>
      </c>
      <c r="I329">
        <v>0.4</v>
      </c>
      <c r="J329">
        <v>0.4</v>
      </c>
      <c r="K329">
        <v>7.4</v>
      </c>
      <c r="L329">
        <v>18.5</v>
      </c>
      <c r="M329">
        <v>222</v>
      </c>
      <c r="N329">
        <v>555</v>
      </c>
      <c r="O329">
        <v>74</v>
      </c>
      <c r="P329">
        <v>109</v>
      </c>
      <c r="Q329" s="1">
        <v>0.67889999999999995</v>
      </c>
      <c r="R329">
        <v>2</v>
      </c>
      <c r="S329">
        <v>0</v>
      </c>
    </row>
    <row r="330" spans="1:19">
      <c r="A330" t="s">
        <v>248</v>
      </c>
      <c r="B330" t="s">
        <v>249</v>
      </c>
      <c r="C330" t="s">
        <v>250</v>
      </c>
      <c r="D330" t="s">
        <v>251</v>
      </c>
      <c r="E330" t="s">
        <v>23</v>
      </c>
      <c r="F330">
        <v>0.4</v>
      </c>
      <c r="G330">
        <v>0</v>
      </c>
      <c r="H330">
        <v>0.2</v>
      </c>
      <c r="I330">
        <v>0.2</v>
      </c>
      <c r="J330">
        <v>0.2</v>
      </c>
      <c r="K330">
        <v>7.8262842999999904</v>
      </c>
      <c r="L330">
        <v>19.57</v>
      </c>
      <c r="M330">
        <v>234.79</v>
      </c>
      <c r="N330">
        <v>586.97</v>
      </c>
      <c r="O330">
        <v>76</v>
      </c>
      <c r="P330">
        <v>78</v>
      </c>
      <c r="Q330" s="1">
        <v>0.97440000000000004</v>
      </c>
      <c r="R330">
        <v>2</v>
      </c>
      <c r="S330">
        <v>0</v>
      </c>
    </row>
    <row r="331" spans="1:19">
      <c r="A331" t="s">
        <v>248</v>
      </c>
      <c r="B331" t="s">
        <v>249</v>
      </c>
      <c r="C331" t="s">
        <v>250</v>
      </c>
      <c r="D331" t="s">
        <v>252</v>
      </c>
      <c r="E331" t="s">
        <v>23</v>
      </c>
      <c r="F331">
        <v>0.35299999999999998</v>
      </c>
      <c r="G331">
        <v>0</v>
      </c>
      <c r="H331">
        <v>0</v>
      </c>
      <c r="I331">
        <v>0.35299999999999998</v>
      </c>
      <c r="J331">
        <v>0.35299999999999998</v>
      </c>
      <c r="K331">
        <v>5.9839976000000004</v>
      </c>
      <c r="L331">
        <v>16.95</v>
      </c>
      <c r="M331">
        <v>179.52</v>
      </c>
      <c r="N331">
        <v>508.56</v>
      </c>
      <c r="O331">
        <v>56</v>
      </c>
      <c r="P331">
        <v>52</v>
      </c>
      <c r="Q331" s="1">
        <v>1.0769</v>
      </c>
      <c r="R331">
        <v>2</v>
      </c>
      <c r="S331">
        <v>5</v>
      </c>
    </row>
    <row r="332" spans="1:19">
      <c r="A332" t="s">
        <v>248</v>
      </c>
      <c r="B332" t="s">
        <v>249</v>
      </c>
      <c r="C332" t="s">
        <v>250</v>
      </c>
      <c r="D332" t="s">
        <v>253</v>
      </c>
      <c r="E332" t="s">
        <v>23</v>
      </c>
      <c r="F332">
        <v>0.1333</v>
      </c>
      <c r="G332">
        <v>0</v>
      </c>
      <c r="H332">
        <v>0</v>
      </c>
      <c r="I332">
        <v>0.1333</v>
      </c>
      <c r="J332">
        <v>0.1333</v>
      </c>
      <c r="K332">
        <v>1.9333313999999999</v>
      </c>
      <c r="L332">
        <v>14.5</v>
      </c>
      <c r="M332">
        <v>58</v>
      </c>
      <c r="N332">
        <v>435.11</v>
      </c>
      <c r="O332">
        <v>29</v>
      </c>
      <c r="P332">
        <v>28</v>
      </c>
      <c r="Q332" s="1">
        <v>1.0357000000000001</v>
      </c>
      <c r="R332">
        <v>1</v>
      </c>
      <c r="S332">
        <v>0</v>
      </c>
    </row>
    <row r="333" spans="1:19">
      <c r="A333" t="s">
        <v>248</v>
      </c>
      <c r="B333" t="s">
        <v>249</v>
      </c>
      <c r="C333" t="s">
        <v>250</v>
      </c>
      <c r="D333" t="s">
        <v>254</v>
      </c>
      <c r="E333" t="s">
        <v>23</v>
      </c>
      <c r="F333">
        <v>0.17649999999999999</v>
      </c>
      <c r="G333">
        <v>0</v>
      </c>
      <c r="H333">
        <v>0</v>
      </c>
      <c r="I333">
        <v>0.17649999999999999</v>
      </c>
      <c r="J333">
        <v>0.17649999999999999</v>
      </c>
      <c r="K333">
        <v>2.8171179999999998</v>
      </c>
      <c r="L333">
        <v>15.96</v>
      </c>
      <c r="M333">
        <v>84.51</v>
      </c>
      <c r="N333">
        <v>478.83</v>
      </c>
      <c r="O333">
        <v>29</v>
      </c>
      <c r="P333">
        <v>28</v>
      </c>
      <c r="Q333" s="1">
        <v>1.0357000000000001</v>
      </c>
      <c r="R333">
        <v>1</v>
      </c>
      <c r="S333">
        <v>0</v>
      </c>
    </row>
    <row r="334" spans="1:19">
      <c r="A334" t="s">
        <v>248</v>
      </c>
      <c r="B334" t="s">
        <v>249</v>
      </c>
      <c r="C334" t="s">
        <v>250</v>
      </c>
      <c r="D334" t="s">
        <v>255</v>
      </c>
      <c r="E334" t="s">
        <v>23</v>
      </c>
      <c r="F334">
        <v>8.8200000000000001E-2</v>
      </c>
      <c r="G334">
        <v>0</v>
      </c>
      <c r="H334">
        <v>0</v>
      </c>
      <c r="I334">
        <v>8.8200000000000001E-2</v>
      </c>
      <c r="J334">
        <v>8.8200000000000001E-2</v>
      </c>
      <c r="K334">
        <v>1.2</v>
      </c>
      <c r="L334">
        <v>13.61</v>
      </c>
      <c r="M334">
        <v>36</v>
      </c>
      <c r="N334">
        <v>408.16</v>
      </c>
      <c r="O334">
        <v>24</v>
      </c>
      <c r="P334">
        <v>28</v>
      </c>
      <c r="Q334" s="1">
        <v>0.85709999999999997</v>
      </c>
      <c r="R334">
        <v>1</v>
      </c>
      <c r="S334">
        <v>0</v>
      </c>
    </row>
    <row r="335" spans="1:19">
      <c r="A335" t="s">
        <v>248</v>
      </c>
      <c r="B335" t="s">
        <v>249</v>
      </c>
      <c r="C335" t="s">
        <v>250</v>
      </c>
      <c r="D335" t="s">
        <v>256</v>
      </c>
      <c r="E335" t="s">
        <v>23</v>
      </c>
      <c r="F335">
        <v>0.1333</v>
      </c>
      <c r="G335">
        <v>0</v>
      </c>
      <c r="H335">
        <v>0</v>
      </c>
      <c r="I335">
        <v>0.1333</v>
      </c>
      <c r="J335">
        <v>0.1333</v>
      </c>
      <c r="K335">
        <v>1.7999982000000001</v>
      </c>
      <c r="L335">
        <v>13.5</v>
      </c>
      <c r="M335">
        <v>54</v>
      </c>
      <c r="N335">
        <v>405.1</v>
      </c>
      <c r="O335">
        <v>27</v>
      </c>
      <c r="P335">
        <v>28</v>
      </c>
      <c r="Q335" s="1">
        <v>0.96430000000000005</v>
      </c>
      <c r="R335">
        <v>1</v>
      </c>
      <c r="S335">
        <v>0</v>
      </c>
    </row>
    <row r="336" spans="1:19">
      <c r="A336" t="s">
        <v>248</v>
      </c>
      <c r="B336" t="s">
        <v>249</v>
      </c>
      <c r="C336" t="s">
        <v>250</v>
      </c>
      <c r="D336" t="s">
        <v>257</v>
      </c>
      <c r="E336" t="s">
        <v>23</v>
      </c>
      <c r="F336">
        <v>0.17649999999999999</v>
      </c>
      <c r="G336">
        <v>0</v>
      </c>
      <c r="H336">
        <v>0</v>
      </c>
      <c r="I336">
        <v>0.17649999999999999</v>
      </c>
      <c r="J336">
        <v>0.17649999999999999</v>
      </c>
      <c r="K336">
        <v>2.715417</v>
      </c>
      <c r="L336">
        <v>15.38</v>
      </c>
      <c r="M336">
        <v>81.459999999999994</v>
      </c>
      <c r="N336">
        <v>461.54</v>
      </c>
      <c r="O336">
        <v>27</v>
      </c>
      <c r="P336">
        <v>28</v>
      </c>
      <c r="Q336" s="1">
        <v>0.96430000000000005</v>
      </c>
      <c r="R336">
        <v>1</v>
      </c>
      <c r="S336">
        <v>0</v>
      </c>
    </row>
    <row r="337" spans="1:19">
      <c r="A337" t="s">
        <v>248</v>
      </c>
      <c r="B337" t="s">
        <v>249</v>
      </c>
      <c r="C337" t="s">
        <v>250</v>
      </c>
      <c r="D337" t="s">
        <v>258</v>
      </c>
      <c r="E337" t="s">
        <v>23</v>
      </c>
      <c r="F337">
        <v>8.8200000000000001E-2</v>
      </c>
      <c r="G337">
        <v>0</v>
      </c>
      <c r="H337">
        <v>0</v>
      </c>
      <c r="I337">
        <v>8.8200000000000001E-2</v>
      </c>
      <c r="J337">
        <v>8.8200000000000001E-2</v>
      </c>
      <c r="K337">
        <v>1.35</v>
      </c>
      <c r="L337">
        <v>15.31</v>
      </c>
      <c r="M337">
        <v>40.5</v>
      </c>
      <c r="N337">
        <v>459.18</v>
      </c>
      <c r="O337">
        <v>27</v>
      </c>
      <c r="P337">
        <v>28</v>
      </c>
      <c r="Q337" s="1">
        <v>0.96430000000000005</v>
      </c>
      <c r="R337">
        <v>1</v>
      </c>
      <c r="S337">
        <v>0</v>
      </c>
    </row>
    <row r="338" spans="1:19">
      <c r="A338" t="s">
        <v>248</v>
      </c>
      <c r="B338" t="s">
        <v>249</v>
      </c>
      <c r="C338" t="s">
        <v>250</v>
      </c>
      <c r="D338" t="s">
        <v>259</v>
      </c>
      <c r="E338" t="s">
        <v>23</v>
      </c>
      <c r="F338">
        <v>0.1333</v>
      </c>
      <c r="G338">
        <v>0</v>
      </c>
      <c r="H338">
        <v>0</v>
      </c>
      <c r="I338">
        <v>0.1333</v>
      </c>
      <c r="J338">
        <v>0.1333</v>
      </c>
      <c r="K338">
        <v>2.5333307999999999</v>
      </c>
      <c r="L338">
        <v>19</v>
      </c>
      <c r="M338">
        <v>76</v>
      </c>
      <c r="N338">
        <v>570.14</v>
      </c>
      <c r="O338">
        <v>38</v>
      </c>
      <c r="P338">
        <v>32</v>
      </c>
      <c r="Q338" s="1">
        <v>1.1875</v>
      </c>
      <c r="R338">
        <v>1</v>
      </c>
      <c r="S338">
        <v>4</v>
      </c>
    </row>
    <row r="339" spans="1:19">
      <c r="A339" t="s">
        <v>248</v>
      </c>
      <c r="B339" t="s">
        <v>249</v>
      </c>
      <c r="C339" t="s">
        <v>250</v>
      </c>
      <c r="D339" t="s">
        <v>260</v>
      </c>
      <c r="E339" t="s">
        <v>23</v>
      </c>
      <c r="F339">
        <v>0.17649999999999999</v>
      </c>
      <c r="G339">
        <v>0</v>
      </c>
      <c r="H339">
        <v>0</v>
      </c>
      <c r="I339">
        <v>0.17649999999999999</v>
      </c>
      <c r="J339">
        <v>0.17649999999999999</v>
      </c>
      <c r="K339">
        <v>3.3942600000000001</v>
      </c>
      <c r="L339">
        <v>19.23</v>
      </c>
      <c r="M339">
        <v>101.83</v>
      </c>
      <c r="N339">
        <v>576.92999999999995</v>
      </c>
      <c r="O339">
        <v>36</v>
      </c>
      <c r="P339">
        <v>32</v>
      </c>
      <c r="Q339" s="1">
        <v>1.125</v>
      </c>
      <c r="R339">
        <v>1</v>
      </c>
      <c r="S339">
        <v>4</v>
      </c>
    </row>
    <row r="340" spans="1:19">
      <c r="A340" t="s">
        <v>248</v>
      </c>
      <c r="B340" t="s">
        <v>249</v>
      </c>
      <c r="C340" t="s">
        <v>250</v>
      </c>
      <c r="D340" t="s">
        <v>261</v>
      </c>
      <c r="E340" t="s">
        <v>23</v>
      </c>
      <c r="F340">
        <v>8.8200000000000001E-2</v>
      </c>
      <c r="G340">
        <v>0</v>
      </c>
      <c r="H340">
        <v>0</v>
      </c>
      <c r="I340">
        <v>8.8200000000000001E-2</v>
      </c>
      <c r="J340">
        <v>8.8200000000000001E-2</v>
      </c>
      <c r="K340">
        <v>1.65</v>
      </c>
      <c r="L340">
        <v>18.71</v>
      </c>
      <c r="M340">
        <v>49.5</v>
      </c>
      <c r="N340">
        <v>561.22</v>
      </c>
      <c r="O340">
        <v>33</v>
      </c>
      <c r="P340">
        <v>28</v>
      </c>
      <c r="Q340" s="1">
        <v>1.1786000000000001</v>
      </c>
      <c r="R340">
        <v>1</v>
      </c>
      <c r="S340">
        <v>3</v>
      </c>
    </row>
    <row r="341" spans="1:19">
      <c r="A341" t="s">
        <v>248</v>
      </c>
      <c r="B341" t="s">
        <v>249</v>
      </c>
      <c r="C341" t="s">
        <v>250</v>
      </c>
      <c r="D341" t="s">
        <v>262</v>
      </c>
      <c r="E341" t="s">
        <v>23</v>
      </c>
      <c r="F341">
        <v>0.1333</v>
      </c>
      <c r="G341">
        <v>0</v>
      </c>
      <c r="H341">
        <v>0</v>
      </c>
      <c r="I341">
        <v>0.1333</v>
      </c>
      <c r="J341">
        <v>0.1333</v>
      </c>
      <c r="K341">
        <v>1.4666652</v>
      </c>
      <c r="L341">
        <v>11</v>
      </c>
      <c r="M341">
        <v>44</v>
      </c>
      <c r="N341">
        <v>330.08</v>
      </c>
      <c r="O341">
        <v>22</v>
      </c>
      <c r="P341">
        <v>32</v>
      </c>
      <c r="Q341" s="1">
        <v>0.6875</v>
      </c>
      <c r="R341">
        <v>1</v>
      </c>
      <c r="S341">
        <v>0</v>
      </c>
    </row>
    <row r="342" spans="1:19">
      <c r="A342" t="s">
        <v>248</v>
      </c>
      <c r="B342" t="s">
        <v>249</v>
      </c>
      <c r="C342" t="s">
        <v>250</v>
      </c>
      <c r="D342" t="s">
        <v>263</v>
      </c>
      <c r="E342" t="s">
        <v>23</v>
      </c>
      <c r="F342">
        <v>0.17649999999999999</v>
      </c>
      <c r="G342">
        <v>0</v>
      </c>
      <c r="H342">
        <v>0</v>
      </c>
      <c r="I342">
        <v>0.17649999999999999</v>
      </c>
      <c r="J342">
        <v>0.17649999999999999</v>
      </c>
      <c r="K342">
        <v>2.2125620000000001</v>
      </c>
      <c r="L342">
        <v>12.54</v>
      </c>
      <c r="M342">
        <v>66.38</v>
      </c>
      <c r="N342">
        <v>376.07</v>
      </c>
      <c r="O342">
        <v>22</v>
      </c>
      <c r="P342">
        <v>32</v>
      </c>
      <c r="Q342" s="1">
        <v>0.6875</v>
      </c>
      <c r="R342">
        <v>1</v>
      </c>
      <c r="S342">
        <v>0</v>
      </c>
    </row>
    <row r="343" spans="1:19">
      <c r="A343" t="s">
        <v>248</v>
      </c>
      <c r="B343" t="s">
        <v>249</v>
      </c>
      <c r="C343" t="s">
        <v>250</v>
      </c>
      <c r="D343" t="s">
        <v>264</v>
      </c>
      <c r="E343" t="s">
        <v>23</v>
      </c>
      <c r="F343">
        <v>8.8200000000000001E-2</v>
      </c>
      <c r="G343">
        <v>0</v>
      </c>
      <c r="H343">
        <v>0</v>
      </c>
      <c r="I343">
        <v>8.8200000000000001E-2</v>
      </c>
      <c r="J343">
        <v>8.8200000000000001E-2</v>
      </c>
      <c r="K343">
        <v>1.25</v>
      </c>
      <c r="L343">
        <v>14.17</v>
      </c>
      <c r="M343">
        <v>37.5</v>
      </c>
      <c r="N343">
        <v>425.17</v>
      </c>
      <c r="O343">
        <v>25</v>
      </c>
      <c r="P343">
        <v>28</v>
      </c>
      <c r="Q343" s="1">
        <v>0.89290000000000003</v>
      </c>
      <c r="R343">
        <v>1</v>
      </c>
      <c r="S343">
        <v>0</v>
      </c>
    </row>
    <row r="344" spans="1:19">
      <c r="A344" t="s">
        <v>248</v>
      </c>
      <c r="B344" t="s">
        <v>249</v>
      </c>
      <c r="C344" t="s">
        <v>250</v>
      </c>
      <c r="D344" t="s">
        <v>265</v>
      </c>
      <c r="E344" t="s">
        <v>23</v>
      </c>
      <c r="F344">
        <v>0.2666</v>
      </c>
      <c r="G344">
        <v>0.2666</v>
      </c>
      <c r="H344">
        <v>0</v>
      </c>
      <c r="I344">
        <v>0</v>
      </c>
      <c r="J344">
        <v>0</v>
      </c>
      <c r="K344">
        <v>3.8666627999999998</v>
      </c>
      <c r="L344">
        <v>14.5</v>
      </c>
      <c r="M344">
        <v>116</v>
      </c>
      <c r="N344">
        <v>435.11</v>
      </c>
      <c r="O344">
        <v>58</v>
      </c>
      <c r="P344">
        <v>56</v>
      </c>
      <c r="Q344" s="1">
        <v>1.0357000000000001</v>
      </c>
      <c r="R344">
        <v>2</v>
      </c>
      <c r="S344">
        <v>2</v>
      </c>
    </row>
    <row r="345" spans="1:19">
      <c r="A345" t="s">
        <v>248</v>
      </c>
      <c r="B345" t="s">
        <v>249</v>
      </c>
      <c r="C345" t="s">
        <v>250</v>
      </c>
      <c r="D345" t="s">
        <v>266</v>
      </c>
      <c r="E345" t="s">
        <v>23</v>
      </c>
      <c r="F345">
        <v>0.35299999999999998</v>
      </c>
      <c r="G345">
        <v>0.17649999999999999</v>
      </c>
      <c r="H345">
        <v>0.17649999999999999</v>
      </c>
      <c r="I345">
        <v>0</v>
      </c>
      <c r="J345">
        <v>0</v>
      </c>
      <c r="K345">
        <v>5.1731129999999999</v>
      </c>
      <c r="L345">
        <v>14.65</v>
      </c>
      <c r="M345">
        <v>155.19</v>
      </c>
      <c r="N345">
        <v>439.64</v>
      </c>
      <c r="O345">
        <v>53</v>
      </c>
      <c r="P345">
        <v>56</v>
      </c>
      <c r="Q345" s="1">
        <v>0.94640000000000002</v>
      </c>
      <c r="R345">
        <v>2</v>
      </c>
      <c r="S345">
        <v>0</v>
      </c>
    </row>
    <row r="346" spans="1:19">
      <c r="A346" t="s">
        <v>248</v>
      </c>
      <c r="B346" t="s">
        <v>249</v>
      </c>
      <c r="C346" t="s">
        <v>250</v>
      </c>
      <c r="D346" t="s">
        <v>267</v>
      </c>
      <c r="E346" t="s">
        <v>23</v>
      </c>
      <c r="F346">
        <v>0.1764</v>
      </c>
      <c r="G346">
        <v>0.1313</v>
      </c>
      <c r="H346">
        <v>0</v>
      </c>
      <c r="I346">
        <v>4.5100000000000001E-2</v>
      </c>
      <c r="J346">
        <v>4.5100000000000001E-2</v>
      </c>
      <c r="K346">
        <v>2.5999999999999899</v>
      </c>
      <c r="L346">
        <v>14.74</v>
      </c>
      <c r="M346">
        <v>78</v>
      </c>
      <c r="N346">
        <v>442.18</v>
      </c>
      <c r="O346">
        <v>52</v>
      </c>
      <c r="P346">
        <v>56</v>
      </c>
      <c r="Q346" s="1">
        <v>0.92859999999999998</v>
      </c>
      <c r="R346">
        <v>2</v>
      </c>
      <c r="S346">
        <v>0</v>
      </c>
    </row>
    <row r="347" spans="1:19">
      <c r="A347" t="s">
        <v>248</v>
      </c>
      <c r="B347" t="s">
        <v>249</v>
      </c>
      <c r="C347" t="s">
        <v>250</v>
      </c>
      <c r="D347" t="s">
        <v>268</v>
      </c>
      <c r="E347" t="s">
        <v>23</v>
      </c>
      <c r="F347">
        <v>0.2666</v>
      </c>
      <c r="G347">
        <v>0.2666</v>
      </c>
      <c r="H347">
        <v>0</v>
      </c>
      <c r="I347">
        <v>0</v>
      </c>
      <c r="J347">
        <v>0</v>
      </c>
      <c r="K347">
        <v>3.4666632000000002</v>
      </c>
      <c r="L347">
        <v>13</v>
      </c>
      <c r="M347">
        <v>104</v>
      </c>
      <c r="N347">
        <v>390.1</v>
      </c>
      <c r="O347">
        <v>52</v>
      </c>
      <c r="P347">
        <v>56</v>
      </c>
      <c r="Q347" s="1">
        <v>0.92859999999999998</v>
      </c>
      <c r="R347">
        <v>2</v>
      </c>
      <c r="S347">
        <v>5</v>
      </c>
    </row>
    <row r="348" spans="1:19">
      <c r="A348" t="s">
        <v>248</v>
      </c>
      <c r="B348" t="s">
        <v>249</v>
      </c>
      <c r="C348" t="s">
        <v>250</v>
      </c>
      <c r="D348" t="s">
        <v>269</v>
      </c>
      <c r="E348" t="s">
        <v>23</v>
      </c>
      <c r="F348">
        <v>0.35299999999999998</v>
      </c>
      <c r="G348">
        <v>0.35299999999999998</v>
      </c>
      <c r="H348">
        <v>0</v>
      </c>
      <c r="I348">
        <v>0</v>
      </c>
      <c r="J348">
        <v>0</v>
      </c>
      <c r="K348">
        <v>4.9279789999999997</v>
      </c>
      <c r="L348">
        <v>13.96</v>
      </c>
      <c r="M348">
        <v>147.84</v>
      </c>
      <c r="N348">
        <v>418.81</v>
      </c>
      <c r="O348">
        <v>49</v>
      </c>
      <c r="P348">
        <v>56</v>
      </c>
      <c r="Q348" s="1">
        <v>0.875</v>
      </c>
      <c r="R348">
        <v>2</v>
      </c>
      <c r="S348">
        <v>2</v>
      </c>
    </row>
    <row r="349" spans="1:19">
      <c r="A349" t="s">
        <v>248</v>
      </c>
      <c r="B349" t="s">
        <v>249</v>
      </c>
      <c r="C349" t="s">
        <v>250</v>
      </c>
      <c r="D349" t="s">
        <v>270</v>
      </c>
      <c r="E349" t="s">
        <v>23</v>
      </c>
      <c r="F349">
        <v>0.1764</v>
      </c>
      <c r="G349">
        <v>8.8200000000000001E-2</v>
      </c>
      <c r="H349">
        <v>0</v>
      </c>
      <c r="I349">
        <v>8.8200000000000001E-2</v>
      </c>
      <c r="J349">
        <v>8.8200000000000001E-2</v>
      </c>
      <c r="K349">
        <v>2.5499999999999998</v>
      </c>
      <c r="L349">
        <v>14.46</v>
      </c>
      <c r="M349">
        <v>76.5</v>
      </c>
      <c r="N349">
        <v>433.67</v>
      </c>
      <c r="O349">
        <v>51</v>
      </c>
      <c r="P349">
        <v>56</v>
      </c>
      <c r="Q349" s="1">
        <v>0.91069999999999995</v>
      </c>
      <c r="R349">
        <v>2</v>
      </c>
      <c r="S349">
        <v>1</v>
      </c>
    </row>
    <row r="350" spans="1:19">
      <c r="A350" t="s">
        <v>248</v>
      </c>
      <c r="B350" t="s">
        <v>249</v>
      </c>
      <c r="C350" t="s">
        <v>250</v>
      </c>
      <c r="D350" t="s">
        <v>271</v>
      </c>
      <c r="E350" t="s">
        <v>23</v>
      </c>
      <c r="F350">
        <v>0.1333</v>
      </c>
      <c r="G350">
        <v>0</v>
      </c>
      <c r="H350">
        <v>0</v>
      </c>
      <c r="I350">
        <v>0.1333</v>
      </c>
      <c r="J350">
        <v>0.1333</v>
      </c>
      <c r="K350">
        <v>1.7333316000000001</v>
      </c>
      <c r="L350">
        <v>13</v>
      </c>
      <c r="M350">
        <v>52</v>
      </c>
      <c r="N350">
        <v>390.1</v>
      </c>
      <c r="O350">
        <v>26</v>
      </c>
      <c r="P350">
        <v>28</v>
      </c>
      <c r="Q350" s="1">
        <v>0.92859999999999998</v>
      </c>
      <c r="R350">
        <v>1</v>
      </c>
      <c r="S350">
        <v>4</v>
      </c>
    </row>
    <row r="351" spans="1:19">
      <c r="A351" t="s">
        <v>248</v>
      </c>
      <c r="B351" t="s">
        <v>249</v>
      </c>
      <c r="C351" t="s">
        <v>250</v>
      </c>
      <c r="D351" t="s">
        <v>272</v>
      </c>
      <c r="E351" t="s">
        <v>23</v>
      </c>
      <c r="F351">
        <v>0.17649999999999999</v>
      </c>
      <c r="G351">
        <v>0</v>
      </c>
      <c r="H351">
        <v>0</v>
      </c>
      <c r="I351">
        <v>0.17649999999999999</v>
      </c>
      <c r="J351">
        <v>0.17649999999999999</v>
      </c>
      <c r="K351">
        <v>2.514275</v>
      </c>
      <c r="L351">
        <v>14.25</v>
      </c>
      <c r="M351">
        <v>75.430000000000007</v>
      </c>
      <c r="N351">
        <v>427.36</v>
      </c>
      <c r="O351">
        <v>25</v>
      </c>
      <c r="P351">
        <v>28</v>
      </c>
      <c r="Q351" s="1">
        <v>0.89290000000000003</v>
      </c>
      <c r="R351">
        <v>1</v>
      </c>
      <c r="S351">
        <v>4</v>
      </c>
    </row>
    <row r="352" spans="1:19">
      <c r="A352" t="s">
        <v>248</v>
      </c>
      <c r="B352" t="s">
        <v>249</v>
      </c>
      <c r="C352" t="s">
        <v>250</v>
      </c>
      <c r="D352" t="s">
        <v>273</v>
      </c>
      <c r="E352" t="s">
        <v>23</v>
      </c>
      <c r="F352">
        <v>8.8200000000000001E-2</v>
      </c>
      <c r="G352">
        <v>0</v>
      </c>
      <c r="H352">
        <v>0</v>
      </c>
      <c r="I352">
        <v>8.8200000000000001E-2</v>
      </c>
      <c r="J352">
        <v>8.8200000000000001E-2</v>
      </c>
      <c r="K352">
        <v>1.3</v>
      </c>
      <c r="L352">
        <v>14.74</v>
      </c>
      <c r="M352">
        <v>39</v>
      </c>
      <c r="N352">
        <v>442.18</v>
      </c>
      <c r="O352">
        <v>26</v>
      </c>
      <c r="P352">
        <v>28</v>
      </c>
      <c r="Q352" s="1">
        <v>0.92859999999999998</v>
      </c>
      <c r="R352">
        <v>1</v>
      </c>
      <c r="S352">
        <v>2</v>
      </c>
    </row>
    <row r="353" spans="1:19">
      <c r="A353" t="s">
        <v>248</v>
      </c>
      <c r="B353" t="s">
        <v>249</v>
      </c>
      <c r="C353" t="s">
        <v>250</v>
      </c>
      <c r="D353" t="s">
        <v>274</v>
      </c>
      <c r="E353" t="s">
        <v>23</v>
      </c>
      <c r="F353">
        <v>0.1333</v>
      </c>
      <c r="G353">
        <v>0</v>
      </c>
      <c r="H353">
        <v>0</v>
      </c>
      <c r="I353">
        <v>0.1333</v>
      </c>
      <c r="J353">
        <v>0.1333</v>
      </c>
      <c r="K353">
        <v>1.7999982000000001</v>
      </c>
      <c r="L353">
        <v>13.5</v>
      </c>
      <c r="M353">
        <v>54</v>
      </c>
      <c r="N353">
        <v>405.1</v>
      </c>
      <c r="O353">
        <v>27</v>
      </c>
      <c r="P353">
        <v>28</v>
      </c>
      <c r="Q353" s="1">
        <v>0.96430000000000005</v>
      </c>
      <c r="R353">
        <v>1</v>
      </c>
      <c r="S353">
        <v>0</v>
      </c>
    </row>
    <row r="354" spans="1:19">
      <c r="A354" t="s">
        <v>248</v>
      </c>
      <c r="B354" t="s">
        <v>249</v>
      </c>
      <c r="C354" t="s">
        <v>250</v>
      </c>
      <c r="D354" t="s">
        <v>275</v>
      </c>
      <c r="E354" t="s">
        <v>23</v>
      </c>
      <c r="F354">
        <v>0.17649999999999999</v>
      </c>
      <c r="G354">
        <v>0</v>
      </c>
      <c r="H354">
        <v>0</v>
      </c>
      <c r="I354">
        <v>0.17649999999999999</v>
      </c>
      <c r="J354">
        <v>0.17649999999999999</v>
      </c>
      <c r="K354">
        <v>2.8159879999999999</v>
      </c>
      <c r="L354">
        <v>15.95</v>
      </c>
      <c r="M354">
        <v>84.48</v>
      </c>
      <c r="N354">
        <v>478.64</v>
      </c>
      <c r="O354">
        <v>28</v>
      </c>
      <c r="P354">
        <v>28</v>
      </c>
      <c r="Q354" s="1">
        <v>1</v>
      </c>
      <c r="R354">
        <v>1</v>
      </c>
      <c r="S354">
        <v>1</v>
      </c>
    </row>
    <row r="355" spans="1:19">
      <c r="A355" t="s">
        <v>248</v>
      </c>
      <c r="B355" t="s">
        <v>249</v>
      </c>
      <c r="C355" t="s">
        <v>250</v>
      </c>
      <c r="D355" t="s">
        <v>276</v>
      </c>
      <c r="E355" t="s">
        <v>23</v>
      </c>
      <c r="F355">
        <v>8.8200000000000001E-2</v>
      </c>
      <c r="G355">
        <v>0</v>
      </c>
      <c r="H355">
        <v>0</v>
      </c>
      <c r="I355">
        <v>8.8200000000000001E-2</v>
      </c>
      <c r="J355">
        <v>8.8200000000000001E-2</v>
      </c>
      <c r="K355">
        <v>1.3</v>
      </c>
      <c r="L355">
        <v>14.74</v>
      </c>
      <c r="M355">
        <v>39</v>
      </c>
      <c r="N355">
        <v>442.18</v>
      </c>
      <c r="O355">
        <v>26</v>
      </c>
      <c r="P355">
        <v>28</v>
      </c>
      <c r="Q355" s="1">
        <v>0.92859999999999998</v>
      </c>
      <c r="R355">
        <v>1</v>
      </c>
      <c r="S355">
        <v>0</v>
      </c>
    </row>
    <row r="356" spans="1:19">
      <c r="A356" t="s">
        <v>248</v>
      </c>
      <c r="B356" t="s">
        <v>249</v>
      </c>
      <c r="C356" t="s">
        <v>250</v>
      </c>
      <c r="D356" t="s">
        <v>277</v>
      </c>
      <c r="E356" t="s">
        <v>23</v>
      </c>
      <c r="F356">
        <v>0</v>
      </c>
      <c r="G356">
        <v>0</v>
      </c>
      <c r="H356">
        <v>0</v>
      </c>
      <c r="I356">
        <v>8.72E-2</v>
      </c>
      <c r="J356">
        <v>8.72E-2</v>
      </c>
      <c r="L356">
        <v>17.2</v>
      </c>
      <c r="M356">
        <v>45</v>
      </c>
      <c r="N356">
        <v>516.05999999999995</v>
      </c>
      <c r="O356">
        <v>15</v>
      </c>
      <c r="P356">
        <v>20</v>
      </c>
      <c r="Q356" s="1">
        <v>0.75</v>
      </c>
      <c r="R356">
        <v>1</v>
      </c>
      <c r="S356">
        <v>0</v>
      </c>
    </row>
    <row r="357" spans="1:19">
      <c r="A357" t="s">
        <v>248</v>
      </c>
      <c r="B357" t="s">
        <v>278</v>
      </c>
      <c r="C357" t="s">
        <v>279</v>
      </c>
      <c r="D357" t="s">
        <v>280</v>
      </c>
      <c r="E357" t="s">
        <v>23</v>
      </c>
      <c r="F357">
        <v>0.17649999999999999</v>
      </c>
      <c r="G357">
        <v>0</v>
      </c>
      <c r="H357">
        <v>0</v>
      </c>
      <c r="I357">
        <v>0.17649999999999999</v>
      </c>
      <c r="J357">
        <v>0.17649999999999999</v>
      </c>
      <c r="K357">
        <v>5.6</v>
      </c>
      <c r="L357">
        <v>31.73</v>
      </c>
      <c r="M357">
        <v>168</v>
      </c>
      <c r="N357">
        <v>951.84</v>
      </c>
      <c r="O357">
        <v>56</v>
      </c>
      <c r="P357">
        <v>59</v>
      </c>
      <c r="Q357" s="1">
        <v>0.94920000000000004</v>
      </c>
      <c r="R357">
        <v>1</v>
      </c>
      <c r="S357">
        <v>1</v>
      </c>
    </row>
    <row r="358" spans="1:19">
      <c r="A358" t="s">
        <v>248</v>
      </c>
      <c r="B358" t="s">
        <v>278</v>
      </c>
      <c r="C358" t="s">
        <v>279</v>
      </c>
      <c r="D358" t="s">
        <v>281</v>
      </c>
      <c r="E358" t="s">
        <v>23</v>
      </c>
      <c r="F358">
        <v>0.1633</v>
      </c>
      <c r="G358">
        <v>0.1633</v>
      </c>
      <c r="H358">
        <v>0</v>
      </c>
      <c r="I358">
        <v>0</v>
      </c>
      <c r="J358">
        <v>0</v>
      </c>
      <c r="K358">
        <v>0.55000000000000004</v>
      </c>
      <c r="L358">
        <v>3.37</v>
      </c>
      <c r="M358">
        <v>16.5</v>
      </c>
      <c r="N358">
        <v>101.04</v>
      </c>
      <c r="O358">
        <v>11</v>
      </c>
      <c r="P358">
        <v>50</v>
      </c>
      <c r="Q358" s="1">
        <v>0.22</v>
      </c>
      <c r="R358">
        <v>1</v>
      </c>
      <c r="S358">
        <v>0</v>
      </c>
    </row>
    <row r="359" spans="1:19">
      <c r="A359" t="s">
        <v>248</v>
      </c>
      <c r="B359" t="s">
        <v>278</v>
      </c>
      <c r="C359" t="s">
        <v>279</v>
      </c>
      <c r="D359" t="s">
        <v>282</v>
      </c>
      <c r="E359" t="s">
        <v>23</v>
      </c>
      <c r="F359">
        <v>0.1633</v>
      </c>
      <c r="G359">
        <v>0.1633</v>
      </c>
      <c r="H359">
        <v>0</v>
      </c>
      <c r="I359">
        <v>0</v>
      </c>
      <c r="J359">
        <v>0</v>
      </c>
      <c r="K359">
        <v>0.6</v>
      </c>
      <c r="L359">
        <v>3.67</v>
      </c>
      <c r="M359">
        <v>18</v>
      </c>
      <c r="N359">
        <v>110.23</v>
      </c>
      <c r="O359">
        <v>12</v>
      </c>
      <c r="P359">
        <v>50</v>
      </c>
      <c r="Q359" s="1">
        <v>0.24</v>
      </c>
      <c r="R359">
        <v>1</v>
      </c>
      <c r="S359">
        <v>0</v>
      </c>
    </row>
    <row r="360" spans="1:19">
      <c r="A360" t="s">
        <v>248</v>
      </c>
      <c r="B360" t="s">
        <v>278</v>
      </c>
      <c r="C360" t="s">
        <v>279</v>
      </c>
      <c r="D360" t="s">
        <v>283</v>
      </c>
      <c r="E360" t="s">
        <v>23</v>
      </c>
      <c r="F360">
        <v>8.8200000000000001E-2</v>
      </c>
      <c r="G360">
        <v>0</v>
      </c>
      <c r="H360">
        <v>0</v>
      </c>
      <c r="I360">
        <v>8.8200000000000001E-2</v>
      </c>
      <c r="J360">
        <v>8.8200000000000001E-2</v>
      </c>
      <c r="K360">
        <v>0.35</v>
      </c>
      <c r="L360">
        <v>3.97</v>
      </c>
      <c r="M360">
        <v>10.5</v>
      </c>
      <c r="N360">
        <v>119.05</v>
      </c>
      <c r="O360">
        <v>7</v>
      </c>
      <c r="P360">
        <v>50</v>
      </c>
      <c r="Q360" s="1">
        <v>0.14000000000000001</v>
      </c>
      <c r="R360">
        <v>1</v>
      </c>
      <c r="S360">
        <v>0</v>
      </c>
    </row>
    <row r="361" spans="1:19">
      <c r="A361" t="s">
        <v>248</v>
      </c>
      <c r="B361" t="s">
        <v>278</v>
      </c>
      <c r="C361" t="s">
        <v>279</v>
      </c>
      <c r="D361" t="s">
        <v>284</v>
      </c>
      <c r="E361" t="s">
        <v>23</v>
      </c>
      <c r="F361">
        <v>8.8200000000000001E-2</v>
      </c>
      <c r="G361">
        <v>0</v>
      </c>
      <c r="H361">
        <v>0</v>
      </c>
      <c r="I361">
        <v>8.8200000000000001E-2</v>
      </c>
      <c r="J361">
        <v>8.8200000000000001E-2</v>
      </c>
      <c r="K361">
        <v>0.4</v>
      </c>
      <c r="L361">
        <v>6.24</v>
      </c>
      <c r="M361">
        <v>16.5</v>
      </c>
      <c r="N361">
        <v>187.07</v>
      </c>
      <c r="O361">
        <v>11</v>
      </c>
      <c r="P361">
        <v>50</v>
      </c>
      <c r="Q361" s="1">
        <v>0.22</v>
      </c>
      <c r="R361">
        <v>1</v>
      </c>
      <c r="S361">
        <v>0</v>
      </c>
    </row>
    <row r="362" spans="1:19">
      <c r="A362" t="s">
        <v>248</v>
      </c>
      <c r="B362" t="s">
        <v>278</v>
      </c>
      <c r="C362" t="s">
        <v>279</v>
      </c>
      <c r="D362" t="s">
        <v>285</v>
      </c>
      <c r="E362" t="s">
        <v>23</v>
      </c>
      <c r="F362">
        <v>0.1215</v>
      </c>
      <c r="G362">
        <v>0</v>
      </c>
      <c r="H362">
        <v>0</v>
      </c>
      <c r="I362">
        <v>0.1215</v>
      </c>
      <c r="J362">
        <v>0.1215</v>
      </c>
      <c r="K362">
        <v>0.54856799999999994</v>
      </c>
      <c r="L362">
        <v>4.51</v>
      </c>
      <c r="M362">
        <v>16.46</v>
      </c>
      <c r="N362">
        <v>135.44999999999999</v>
      </c>
      <c r="O362">
        <v>6</v>
      </c>
      <c r="P362">
        <v>20</v>
      </c>
      <c r="Q362" s="1">
        <v>0.3</v>
      </c>
      <c r="R362">
        <v>1</v>
      </c>
      <c r="S362">
        <v>0</v>
      </c>
    </row>
    <row r="363" spans="1:19">
      <c r="A363" t="s">
        <v>248</v>
      </c>
      <c r="B363" t="s">
        <v>278</v>
      </c>
      <c r="C363" t="s">
        <v>279</v>
      </c>
      <c r="D363" t="s">
        <v>286</v>
      </c>
      <c r="E363" t="s">
        <v>23</v>
      </c>
      <c r="F363">
        <v>0.1215</v>
      </c>
      <c r="G363">
        <v>0.1215</v>
      </c>
      <c r="H363">
        <v>0</v>
      </c>
      <c r="I363">
        <v>0</v>
      </c>
      <c r="J363">
        <v>0</v>
      </c>
      <c r="K363">
        <v>0.79999999919999998</v>
      </c>
      <c r="L363">
        <v>6.58</v>
      </c>
      <c r="M363">
        <v>24</v>
      </c>
      <c r="N363">
        <v>197.53</v>
      </c>
      <c r="O363">
        <v>12</v>
      </c>
      <c r="P363">
        <v>50</v>
      </c>
      <c r="Q363" s="1">
        <v>0.24</v>
      </c>
      <c r="R363">
        <v>1</v>
      </c>
      <c r="S363">
        <v>0</v>
      </c>
    </row>
    <row r="364" spans="1:19">
      <c r="A364" t="s">
        <v>248</v>
      </c>
      <c r="B364" t="s">
        <v>278</v>
      </c>
      <c r="C364" t="s">
        <v>279</v>
      </c>
      <c r="D364" t="s">
        <v>287</v>
      </c>
      <c r="E364" t="s">
        <v>23</v>
      </c>
      <c r="F364">
        <v>0.1215</v>
      </c>
      <c r="G364">
        <v>0.1215</v>
      </c>
      <c r="H364">
        <v>0</v>
      </c>
      <c r="I364">
        <v>0</v>
      </c>
      <c r="J364">
        <v>0</v>
      </c>
      <c r="K364">
        <v>0.99999999900000003</v>
      </c>
      <c r="L364">
        <v>8.23</v>
      </c>
      <c r="M364">
        <v>30</v>
      </c>
      <c r="N364">
        <v>246.91</v>
      </c>
      <c r="O364">
        <v>15</v>
      </c>
      <c r="P364">
        <v>50</v>
      </c>
      <c r="Q364" s="1">
        <v>0.3</v>
      </c>
      <c r="R364">
        <v>1</v>
      </c>
      <c r="S364">
        <v>0</v>
      </c>
    </row>
    <row r="365" spans="1:19">
      <c r="A365" t="s">
        <v>248</v>
      </c>
      <c r="B365" t="s">
        <v>278</v>
      </c>
      <c r="C365" t="s">
        <v>279</v>
      </c>
      <c r="D365" t="s">
        <v>288</v>
      </c>
      <c r="E365" t="s">
        <v>23</v>
      </c>
      <c r="F365">
        <v>0.1333</v>
      </c>
      <c r="G365">
        <v>0</v>
      </c>
      <c r="H365">
        <v>0</v>
      </c>
      <c r="I365">
        <v>0.1333</v>
      </c>
      <c r="J365">
        <v>0.1333</v>
      </c>
      <c r="K365">
        <v>1.1999987999999999</v>
      </c>
      <c r="L365">
        <v>9</v>
      </c>
      <c r="M365">
        <v>36</v>
      </c>
      <c r="N365">
        <v>270.07</v>
      </c>
      <c r="O365">
        <v>18</v>
      </c>
      <c r="P365">
        <v>50</v>
      </c>
      <c r="Q365" s="1">
        <v>0.36</v>
      </c>
      <c r="R365">
        <v>1</v>
      </c>
      <c r="S365">
        <v>0</v>
      </c>
    </row>
    <row r="366" spans="1:19">
      <c r="A366" t="s">
        <v>248</v>
      </c>
      <c r="B366" t="s">
        <v>278</v>
      </c>
      <c r="C366" t="s">
        <v>279</v>
      </c>
      <c r="D366" t="s">
        <v>289</v>
      </c>
      <c r="E366" t="s">
        <v>23</v>
      </c>
      <c r="F366">
        <v>0.1215</v>
      </c>
      <c r="G366">
        <v>0</v>
      </c>
      <c r="H366">
        <v>0</v>
      </c>
      <c r="I366">
        <v>0.1215</v>
      </c>
      <c r="J366">
        <v>0.1215</v>
      </c>
      <c r="K366">
        <v>2.1333333311999998</v>
      </c>
      <c r="L366">
        <v>17.559999999999999</v>
      </c>
      <c r="M366">
        <v>64</v>
      </c>
      <c r="N366">
        <v>526.75</v>
      </c>
      <c r="O366">
        <v>32</v>
      </c>
      <c r="P366">
        <v>50</v>
      </c>
      <c r="Q366" s="1">
        <v>0.64</v>
      </c>
      <c r="R366">
        <v>1</v>
      </c>
      <c r="S366">
        <v>0</v>
      </c>
    </row>
    <row r="367" spans="1:19">
      <c r="A367" t="s">
        <v>248</v>
      </c>
      <c r="B367" t="s">
        <v>278</v>
      </c>
      <c r="C367" t="s">
        <v>279</v>
      </c>
      <c r="D367" t="s">
        <v>290</v>
      </c>
      <c r="E367" t="s">
        <v>23</v>
      </c>
      <c r="F367">
        <v>0.1215</v>
      </c>
      <c r="G367">
        <v>0</v>
      </c>
      <c r="H367">
        <v>0</v>
      </c>
      <c r="I367">
        <v>0.1215</v>
      </c>
      <c r="J367">
        <v>0.1215</v>
      </c>
      <c r="K367">
        <v>1.9333333314000001</v>
      </c>
      <c r="L367">
        <v>15.91</v>
      </c>
      <c r="M367">
        <v>58</v>
      </c>
      <c r="N367">
        <v>477.37</v>
      </c>
      <c r="O367">
        <v>29</v>
      </c>
      <c r="P367">
        <v>50</v>
      </c>
      <c r="Q367" s="1">
        <v>0.57999999999999996</v>
      </c>
      <c r="R367">
        <v>1</v>
      </c>
      <c r="S367">
        <v>0</v>
      </c>
    </row>
    <row r="368" spans="1:19">
      <c r="A368" t="s">
        <v>248</v>
      </c>
      <c r="B368" t="s">
        <v>278</v>
      </c>
      <c r="C368" t="s">
        <v>279</v>
      </c>
      <c r="D368" t="s">
        <v>291</v>
      </c>
      <c r="E368" t="s">
        <v>23</v>
      </c>
      <c r="F368">
        <v>0.1215</v>
      </c>
      <c r="G368">
        <v>0</v>
      </c>
      <c r="H368">
        <v>0</v>
      </c>
      <c r="I368">
        <v>0.1215</v>
      </c>
      <c r="J368">
        <v>0.1215</v>
      </c>
      <c r="K368">
        <v>1.3999999986</v>
      </c>
      <c r="L368">
        <v>11.52</v>
      </c>
      <c r="M368">
        <v>42</v>
      </c>
      <c r="N368">
        <v>345.68</v>
      </c>
      <c r="O368">
        <v>21</v>
      </c>
      <c r="P368">
        <v>50</v>
      </c>
      <c r="Q368" s="1">
        <v>0.42</v>
      </c>
      <c r="R368">
        <v>1</v>
      </c>
      <c r="S368">
        <v>0</v>
      </c>
    </row>
    <row r="369" spans="1:19">
      <c r="A369" t="s">
        <v>248</v>
      </c>
      <c r="B369" t="s">
        <v>278</v>
      </c>
      <c r="C369" t="s">
        <v>279</v>
      </c>
      <c r="D369" t="s">
        <v>292</v>
      </c>
      <c r="E369" t="s">
        <v>23</v>
      </c>
      <c r="F369">
        <v>0.1215</v>
      </c>
      <c r="G369">
        <v>0</v>
      </c>
      <c r="H369">
        <v>0</v>
      </c>
      <c r="I369">
        <v>0.1215</v>
      </c>
      <c r="J369">
        <v>0.1215</v>
      </c>
      <c r="K369">
        <v>1.1333333322000001</v>
      </c>
      <c r="L369">
        <v>9.33</v>
      </c>
      <c r="M369">
        <v>34</v>
      </c>
      <c r="N369">
        <v>279.83999999999997</v>
      </c>
      <c r="O369">
        <v>17</v>
      </c>
      <c r="P369">
        <v>50</v>
      </c>
      <c r="Q369" s="1">
        <v>0.34</v>
      </c>
      <c r="R369">
        <v>1</v>
      </c>
      <c r="S369">
        <v>0</v>
      </c>
    </row>
    <row r="370" spans="1:19">
      <c r="A370" t="s">
        <v>248</v>
      </c>
      <c r="B370" t="s">
        <v>278</v>
      </c>
      <c r="C370" t="s">
        <v>279</v>
      </c>
      <c r="D370" t="s">
        <v>293</v>
      </c>
      <c r="E370" t="s">
        <v>23</v>
      </c>
      <c r="F370">
        <v>0.1215</v>
      </c>
      <c r="G370">
        <v>0</v>
      </c>
      <c r="H370">
        <v>0</v>
      </c>
      <c r="I370">
        <v>0.1215</v>
      </c>
      <c r="J370">
        <v>0.1215</v>
      </c>
      <c r="K370">
        <v>0.99999999900000003</v>
      </c>
      <c r="L370">
        <v>8.23</v>
      </c>
      <c r="M370">
        <v>30</v>
      </c>
      <c r="N370">
        <v>246.91</v>
      </c>
      <c r="O370">
        <v>15</v>
      </c>
      <c r="P370">
        <v>50</v>
      </c>
      <c r="Q370" s="1">
        <v>0.3</v>
      </c>
      <c r="R370">
        <v>1</v>
      </c>
      <c r="S370">
        <v>0</v>
      </c>
    </row>
    <row r="371" spans="1:19">
      <c r="A371" t="s">
        <v>248</v>
      </c>
      <c r="B371" t="s">
        <v>278</v>
      </c>
      <c r="C371" t="s">
        <v>279</v>
      </c>
      <c r="D371" t="s">
        <v>294</v>
      </c>
      <c r="E371" t="s">
        <v>23</v>
      </c>
      <c r="F371">
        <v>0.1215</v>
      </c>
      <c r="G371">
        <v>0</v>
      </c>
      <c r="H371">
        <v>0</v>
      </c>
      <c r="I371">
        <v>0.1215</v>
      </c>
      <c r="J371">
        <v>0.1215</v>
      </c>
      <c r="K371">
        <v>0.59999999940000004</v>
      </c>
      <c r="L371">
        <v>4.9400000000000004</v>
      </c>
      <c r="M371">
        <v>18</v>
      </c>
      <c r="N371">
        <v>148.15</v>
      </c>
      <c r="O371">
        <v>9</v>
      </c>
      <c r="P371">
        <v>50</v>
      </c>
      <c r="Q371" s="1">
        <v>0.18</v>
      </c>
      <c r="R371">
        <v>1</v>
      </c>
      <c r="S371">
        <v>0</v>
      </c>
    </row>
    <row r="372" spans="1:19">
      <c r="A372" t="s">
        <v>248</v>
      </c>
      <c r="B372" t="s">
        <v>278</v>
      </c>
      <c r="C372" t="s">
        <v>279</v>
      </c>
      <c r="D372" t="s">
        <v>295</v>
      </c>
      <c r="E372" t="s">
        <v>23</v>
      </c>
      <c r="F372">
        <v>0.2</v>
      </c>
      <c r="G372">
        <v>0</v>
      </c>
      <c r="H372">
        <v>0</v>
      </c>
      <c r="I372">
        <v>0.2</v>
      </c>
      <c r="J372">
        <v>0.2</v>
      </c>
      <c r="K372">
        <v>0.90513900000000003</v>
      </c>
      <c r="L372">
        <v>4.53</v>
      </c>
      <c r="M372">
        <v>27.15</v>
      </c>
      <c r="N372">
        <v>135.77000000000001</v>
      </c>
      <c r="O372">
        <v>9</v>
      </c>
      <c r="P372">
        <v>20</v>
      </c>
      <c r="Q372" s="1">
        <v>0.45</v>
      </c>
      <c r="R372">
        <v>1</v>
      </c>
      <c r="S372">
        <v>0</v>
      </c>
    </row>
    <row r="373" spans="1:19">
      <c r="A373" t="s">
        <v>248</v>
      </c>
      <c r="B373" t="s">
        <v>278</v>
      </c>
      <c r="C373" t="s">
        <v>279</v>
      </c>
      <c r="D373" t="s">
        <v>296</v>
      </c>
      <c r="E373" t="s">
        <v>23</v>
      </c>
      <c r="F373">
        <v>6.6699999999999995E-2</v>
      </c>
      <c r="G373">
        <v>0</v>
      </c>
      <c r="H373">
        <v>0</v>
      </c>
      <c r="I373">
        <v>6.6699999999999995E-2</v>
      </c>
      <c r="J373">
        <v>6.6699999999999995E-2</v>
      </c>
      <c r="K373">
        <v>0.3666663</v>
      </c>
      <c r="L373">
        <v>5.5</v>
      </c>
      <c r="M373">
        <v>11</v>
      </c>
      <c r="N373">
        <v>164.92</v>
      </c>
      <c r="O373">
        <v>11</v>
      </c>
      <c r="P373">
        <v>50</v>
      </c>
      <c r="Q373" s="1">
        <v>0.22</v>
      </c>
      <c r="R373">
        <v>1</v>
      </c>
      <c r="S373">
        <v>0</v>
      </c>
    </row>
    <row r="374" spans="1:19">
      <c r="A374" t="s">
        <v>248</v>
      </c>
      <c r="B374" t="s">
        <v>278</v>
      </c>
      <c r="C374" t="s">
        <v>279</v>
      </c>
      <c r="D374" t="s">
        <v>297</v>
      </c>
      <c r="E374" t="s">
        <v>23</v>
      </c>
      <c r="F374">
        <v>0.2</v>
      </c>
      <c r="G374">
        <v>0</v>
      </c>
      <c r="H374">
        <v>0</v>
      </c>
      <c r="I374">
        <v>0.2</v>
      </c>
      <c r="J374">
        <v>0.2</v>
      </c>
      <c r="K374">
        <v>2.9</v>
      </c>
      <c r="L374">
        <v>14.5</v>
      </c>
      <c r="M374">
        <v>87</v>
      </c>
      <c r="N374">
        <v>435</v>
      </c>
      <c r="O374">
        <v>29</v>
      </c>
      <c r="P374">
        <v>50</v>
      </c>
      <c r="Q374" s="1">
        <v>0.57999999999999996</v>
      </c>
      <c r="R374">
        <v>1</v>
      </c>
      <c r="S374">
        <v>0</v>
      </c>
    </row>
    <row r="375" spans="1:19">
      <c r="A375" t="s">
        <v>248</v>
      </c>
      <c r="B375" t="s">
        <v>278</v>
      </c>
      <c r="C375" t="s">
        <v>279</v>
      </c>
      <c r="D375" t="s">
        <v>298</v>
      </c>
      <c r="E375" t="s">
        <v>23</v>
      </c>
      <c r="F375">
        <v>0.13339999999999999</v>
      </c>
      <c r="G375">
        <v>0.13339999999999999</v>
      </c>
      <c r="H375">
        <v>0</v>
      </c>
      <c r="I375">
        <v>0</v>
      </c>
      <c r="J375">
        <v>0</v>
      </c>
      <c r="K375">
        <v>0.59579899999999997</v>
      </c>
      <c r="L375">
        <v>9.98</v>
      </c>
      <c r="M375">
        <v>39.950000000000003</v>
      </c>
      <c r="N375">
        <v>299.5</v>
      </c>
      <c r="O375">
        <v>38</v>
      </c>
      <c r="P375">
        <v>68</v>
      </c>
      <c r="Q375" s="1">
        <v>0.55879999999999996</v>
      </c>
      <c r="R375">
        <v>2</v>
      </c>
      <c r="S375">
        <v>0</v>
      </c>
    </row>
    <row r="376" spans="1:19">
      <c r="A376" t="s">
        <v>248</v>
      </c>
      <c r="B376" t="s">
        <v>278</v>
      </c>
      <c r="C376" t="s">
        <v>279</v>
      </c>
      <c r="D376" t="s">
        <v>299</v>
      </c>
      <c r="E376" t="s">
        <v>23</v>
      </c>
      <c r="F376">
        <v>6.54E-2</v>
      </c>
      <c r="G376">
        <v>0</v>
      </c>
      <c r="H376">
        <v>6.54E-2</v>
      </c>
      <c r="I376">
        <v>0</v>
      </c>
      <c r="J376">
        <v>0</v>
      </c>
      <c r="K376">
        <v>9.9999900000000003E-2</v>
      </c>
      <c r="L376">
        <v>4.59</v>
      </c>
      <c r="M376">
        <v>9</v>
      </c>
      <c r="N376">
        <v>137.61000000000001</v>
      </c>
      <c r="O376">
        <v>6</v>
      </c>
      <c r="P376">
        <v>20</v>
      </c>
      <c r="Q376" s="1">
        <v>0.3</v>
      </c>
      <c r="R376">
        <v>1</v>
      </c>
      <c r="S376">
        <v>0</v>
      </c>
    </row>
    <row r="377" spans="1:19">
      <c r="A377" t="s">
        <v>248</v>
      </c>
      <c r="B377" t="s">
        <v>300</v>
      </c>
      <c r="C377" t="s">
        <v>301</v>
      </c>
      <c r="D377" t="s">
        <v>302</v>
      </c>
      <c r="E377" t="s">
        <v>23</v>
      </c>
      <c r="F377">
        <v>1.2</v>
      </c>
      <c r="G377">
        <v>0</v>
      </c>
      <c r="H377">
        <v>0.2</v>
      </c>
      <c r="I377">
        <v>1</v>
      </c>
      <c r="J377">
        <v>1</v>
      </c>
      <c r="K377">
        <v>14.057699</v>
      </c>
      <c r="L377">
        <v>11.71</v>
      </c>
      <c r="M377">
        <v>421.73</v>
      </c>
      <c r="N377">
        <v>351.44</v>
      </c>
      <c r="O377">
        <v>141</v>
      </c>
      <c r="P377">
        <v>247</v>
      </c>
      <c r="Q377" s="1">
        <v>0.57089999999999996</v>
      </c>
      <c r="R377">
        <v>6</v>
      </c>
      <c r="S377">
        <v>1</v>
      </c>
    </row>
    <row r="378" spans="1:19">
      <c r="A378" t="s">
        <v>248</v>
      </c>
      <c r="B378" t="s">
        <v>300</v>
      </c>
      <c r="C378" t="s">
        <v>301</v>
      </c>
      <c r="D378" t="s">
        <v>303</v>
      </c>
      <c r="E378" t="s">
        <v>23</v>
      </c>
      <c r="F378">
        <v>1.0668</v>
      </c>
      <c r="G378">
        <v>0.80010000000000003</v>
      </c>
      <c r="H378">
        <v>0</v>
      </c>
      <c r="I378">
        <v>0.26669999999999999</v>
      </c>
      <c r="J378">
        <v>0.26669999999999999</v>
      </c>
      <c r="K378">
        <v>27.733326399999999</v>
      </c>
      <c r="L378">
        <v>26</v>
      </c>
      <c r="M378">
        <v>832</v>
      </c>
      <c r="N378">
        <v>779.9</v>
      </c>
      <c r="O378">
        <v>208</v>
      </c>
      <c r="P378">
        <v>210</v>
      </c>
      <c r="Q378" s="1">
        <v>0.99050000000000005</v>
      </c>
      <c r="R378">
        <v>4</v>
      </c>
      <c r="S378">
        <v>3</v>
      </c>
    </row>
    <row r="379" spans="1:19">
      <c r="A379" t="s">
        <v>248</v>
      </c>
      <c r="B379" t="s">
        <v>300</v>
      </c>
      <c r="C379" t="s">
        <v>301</v>
      </c>
      <c r="D379" t="s">
        <v>304</v>
      </c>
      <c r="E379" t="s">
        <v>23</v>
      </c>
      <c r="F379">
        <v>0.80010000000000003</v>
      </c>
      <c r="G379">
        <v>0</v>
      </c>
      <c r="H379">
        <v>0</v>
      </c>
      <c r="I379">
        <v>0.80010000000000003</v>
      </c>
      <c r="J379">
        <v>0.80010000000000003</v>
      </c>
      <c r="K379">
        <v>14.666663</v>
      </c>
      <c r="L379">
        <v>18.329999999999998</v>
      </c>
      <c r="M379">
        <v>440</v>
      </c>
      <c r="N379">
        <v>549.92999999999995</v>
      </c>
      <c r="O379">
        <v>110</v>
      </c>
      <c r="P379">
        <v>150</v>
      </c>
      <c r="Q379" s="1">
        <v>0.73329999999999995</v>
      </c>
      <c r="R379">
        <v>3</v>
      </c>
      <c r="S379">
        <v>0</v>
      </c>
    </row>
    <row r="380" spans="1:19">
      <c r="A380" t="s">
        <v>248</v>
      </c>
      <c r="B380" t="s">
        <v>300</v>
      </c>
      <c r="C380" t="s">
        <v>301</v>
      </c>
      <c r="D380" t="s">
        <v>305</v>
      </c>
      <c r="E380" t="s">
        <v>23</v>
      </c>
      <c r="F380">
        <v>0.26669999999999999</v>
      </c>
      <c r="G380">
        <v>0</v>
      </c>
      <c r="H380">
        <v>0</v>
      </c>
      <c r="I380">
        <v>0.26669999999999999</v>
      </c>
      <c r="J380">
        <v>0.26669999999999999</v>
      </c>
      <c r="K380">
        <v>1.7333329</v>
      </c>
      <c r="L380">
        <v>6.5</v>
      </c>
      <c r="M380">
        <v>52</v>
      </c>
      <c r="N380">
        <v>194.98</v>
      </c>
      <c r="O380">
        <v>13</v>
      </c>
      <c r="P380">
        <v>50</v>
      </c>
      <c r="Q380" s="1">
        <v>0.26</v>
      </c>
      <c r="R380">
        <v>1</v>
      </c>
      <c r="S380">
        <v>0</v>
      </c>
    </row>
    <row r="381" spans="1:19">
      <c r="A381" t="s">
        <v>248</v>
      </c>
      <c r="B381" t="s">
        <v>300</v>
      </c>
      <c r="C381" t="s">
        <v>301</v>
      </c>
      <c r="D381" t="s">
        <v>306</v>
      </c>
      <c r="E381" t="s">
        <v>23</v>
      </c>
      <c r="F381">
        <v>0.8</v>
      </c>
      <c r="G381">
        <v>0.6</v>
      </c>
      <c r="H381">
        <v>0</v>
      </c>
      <c r="I381">
        <v>0.2</v>
      </c>
      <c r="J381">
        <v>0.2</v>
      </c>
      <c r="K381">
        <v>20.399999999999999</v>
      </c>
      <c r="L381">
        <v>25.5</v>
      </c>
      <c r="M381">
        <v>612</v>
      </c>
      <c r="N381">
        <v>765</v>
      </c>
      <c r="O381">
        <v>204</v>
      </c>
      <c r="P381">
        <v>222</v>
      </c>
      <c r="Q381" s="1">
        <v>0.91890000000000005</v>
      </c>
      <c r="R381">
        <v>4</v>
      </c>
      <c r="S381">
        <v>2</v>
      </c>
    </row>
    <row r="382" spans="1:19">
      <c r="A382" t="s">
        <v>248</v>
      </c>
      <c r="B382" t="s">
        <v>300</v>
      </c>
      <c r="C382" t="s">
        <v>301</v>
      </c>
      <c r="D382" t="s">
        <v>307</v>
      </c>
      <c r="E382" t="s">
        <v>23</v>
      </c>
      <c r="F382">
        <v>1</v>
      </c>
      <c r="G382">
        <v>0.25</v>
      </c>
      <c r="H382">
        <v>0.25</v>
      </c>
      <c r="I382">
        <v>0.5</v>
      </c>
      <c r="J382">
        <v>0.5</v>
      </c>
      <c r="K382">
        <v>11.779617999999999</v>
      </c>
      <c r="L382">
        <v>11.78</v>
      </c>
      <c r="M382">
        <v>353.39</v>
      </c>
      <c r="N382">
        <v>353.39</v>
      </c>
      <c r="O382">
        <v>117</v>
      </c>
      <c r="P382">
        <v>140</v>
      </c>
      <c r="Q382" s="1">
        <v>0.8357</v>
      </c>
      <c r="R382">
        <v>4</v>
      </c>
      <c r="S382">
        <v>9</v>
      </c>
    </row>
    <row r="383" spans="1:19">
      <c r="A383" t="s">
        <v>248</v>
      </c>
      <c r="B383" t="s">
        <v>300</v>
      </c>
      <c r="C383" t="s">
        <v>301</v>
      </c>
      <c r="D383" t="s">
        <v>308</v>
      </c>
      <c r="E383" t="s">
        <v>23</v>
      </c>
      <c r="F383">
        <v>0.1333</v>
      </c>
      <c r="G383">
        <v>0</v>
      </c>
      <c r="H383">
        <v>0</v>
      </c>
      <c r="I383">
        <v>0.1333</v>
      </c>
      <c r="J383">
        <v>0.1333</v>
      </c>
      <c r="K383">
        <v>1.7999982000000001</v>
      </c>
      <c r="L383">
        <v>13.5</v>
      </c>
      <c r="M383">
        <v>54</v>
      </c>
      <c r="N383">
        <v>405.1</v>
      </c>
      <c r="O383">
        <v>27</v>
      </c>
      <c r="P383">
        <v>50</v>
      </c>
      <c r="Q383" s="1">
        <v>0.54</v>
      </c>
      <c r="R383">
        <v>1</v>
      </c>
      <c r="S383">
        <v>0</v>
      </c>
    </row>
    <row r="384" spans="1:19">
      <c r="A384" t="s">
        <v>248</v>
      </c>
      <c r="B384" t="s">
        <v>300</v>
      </c>
      <c r="C384" t="s">
        <v>301</v>
      </c>
      <c r="D384" t="s">
        <v>309</v>
      </c>
      <c r="E384" t="s">
        <v>23</v>
      </c>
      <c r="F384">
        <v>0.2</v>
      </c>
      <c r="G384">
        <v>0.2</v>
      </c>
      <c r="H384">
        <v>0</v>
      </c>
      <c r="I384">
        <v>0</v>
      </c>
      <c r="J384">
        <v>0</v>
      </c>
      <c r="K384">
        <v>1.1754281</v>
      </c>
      <c r="L384">
        <v>5.88</v>
      </c>
      <c r="M384">
        <v>35.26</v>
      </c>
      <c r="N384">
        <v>176.31</v>
      </c>
      <c r="O384">
        <v>11</v>
      </c>
      <c r="P384">
        <v>50</v>
      </c>
      <c r="Q384" s="1">
        <v>0.22</v>
      </c>
      <c r="R384">
        <v>1</v>
      </c>
      <c r="S384">
        <v>0</v>
      </c>
    </row>
    <row r="385" spans="1:19">
      <c r="A385" t="s">
        <v>248</v>
      </c>
      <c r="B385" t="s">
        <v>300</v>
      </c>
      <c r="C385" t="s">
        <v>301</v>
      </c>
      <c r="D385" t="s">
        <v>310</v>
      </c>
      <c r="E385" t="s">
        <v>23</v>
      </c>
      <c r="F385">
        <v>0.2</v>
      </c>
      <c r="G385">
        <v>0.1</v>
      </c>
      <c r="H385">
        <v>0.1</v>
      </c>
      <c r="I385">
        <v>0</v>
      </c>
      <c r="J385">
        <v>0</v>
      </c>
      <c r="K385">
        <v>2.2999999999999998</v>
      </c>
      <c r="L385">
        <v>11.5</v>
      </c>
      <c r="M385">
        <v>69</v>
      </c>
      <c r="N385">
        <v>345</v>
      </c>
      <c r="O385">
        <v>23</v>
      </c>
      <c r="P385">
        <v>50</v>
      </c>
      <c r="Q385" s="1">
        <v>0.46</v>
      </c>
      <c r="R385">
        <v>1</v>
      </c>
      <c r="S385">
        <v>0</v>
      </c>
    </row>
    <row r="386" spans="1:19">
      <c r="A386" t="s">
        <v>248</v>
      </c>
      <c r="B386" t="s">
        <v>300</v>
      </c>
      <c r="C386" t="s">
        <v>301</v>
      </c>
      <c r="D386" t="s">
        <v>311</v>
      </c>
      <c r="E386" t="s">
        <v>23</v>
      </c>
      <c r="F386">
        <v>2.18E-2</v>
      </c>
      <c r="G386">
        <v>0</v>
      </c>
      <c r="H386">
        <v>0</v>
      </c>
      <c r="I386">
        <v>2.18E-2</v>
      </c>
      <c r="J386">
        <v>2.18E-2</v>
      </c>
      <c r="K386">
        <v>9.9999900000000003E-2</v>
      </c>
      <c r="L386">
        <v>4.59</v>
      </c>
      <c r="M386">
        <v>3</v>
      </c>
      <c r="N386">
        <v>137.61000000000001</v>
      </c>
      <c r="O386">
        <v>3</v>
      </c>
      <c r="P386">
        <v>20</v>
      </c>
      <c r="Q386" s="1">
        <v>0.15</v>
      </c>
      <c r="R386">
        <v>1</v>
      </c>
      <c r="S386">
        <v>0</v>
      </c>
    </row>
    <row r="387" spans="1:19">
      <c r="A387" t="s">
        <v>248</v>
      </c>
      <c r="B387" t="s">
        <v>300</v>
      </c>
      <c r="C387" t="s">
        <v>301</v>
      </c>
      <c r="D387" t="s">
        <v>312</v>
      </c>
      <c r="E387" t="s">
        <v>23</v>
      </c>
      <c r="F387">
        <v>0.4</v>
      </c>
      <c r="G387">
        <v>0</v>
      </c>
      <c r="H387">
        <v>0</v>
      </c>
      <c r="I387">
        <v>0.4</v>
      </c>
      <c r="J387">
        <v>0.4</v>
      </c>
      <c r="K387">
        <v>8.8000000000000007</v>
      </c>
      <c r="L387">
        <v>22</v>
      </c>
      <c r="M387">
        <v>264</v>
      </c>
      <c r="N387">
        <v>660</v>
      </c>
      <c r="O387">
        <v>88</v>
      </c>
      <c r="P387">
        <v>100</v>
      </c>
      <c r="Q387" s="1">
        <v>0.88</v>
      </c>
      <c r="R387">
        <v>2</v>
      </c>
      <c r="S387">
        <v>0</v>
      </c>
    </row>
    <row r="388" spans="1:19">
      <c r="A388" t="s">
        <v>248</v>
      </c>
      <c r="B388" t="s">
        <v>313</v>
      </c>
      <c r="C388" t="s">
        <v>314</v>
      </c>
      <c r="D388" t="s">
        <v>315</v>
      </c>
      <c r="E388" t="s">
        <v>23</v>
      </c>
      <c r="F388">
        <v>0.36859999999999998</v>
      </c>
      <c r="G388">
        <v>0.23530000000000001</v>
      </c>
      <c r="H388">
        <v>0.1333</v>
      </c>
      <c r="I388">
        <v>0</v>
      </c>
      <c r="J388">
        <v>0</v>
      </c>
      <c r="K388">
        <v>5.1388555</v>
      </c>
      <c r="L388">
        <v>13.94</v>
      </c>
      <c r="M388">
        <v>154.16999999999999</v>
      </c>
      <c r="N388">
        <v>418.25</v>
      </c>
      <c r="O388">
        <v>23</v>
      </c>
      <c r="P388">
        <v>26</v>
      </c>
      <c r="Q388" s="1">
        <v>0.88460000000000005</v>
      </c>
      <c r="R388">
        <v>1</v>
      </c>
      <c r="S388">
        <v>0</v>
      </c>
    </row>
    <row r="389" spans="1:19">
      <c r="A389" t="s">
        <v>248</v>
      </c>
      <c r="B389" t="s">
        <v>313</v>
      </c>
      <c r="C389" t="s">
        <v>314</v>
      </c>
      <c r="D389" t="s">
        <v>316</v>
      </c>
      <c r="E389" t="s">
        <v>23</v>
      </c>
      <c r="F389">
        <v>0.36859999999999998</v>
      </c>
      <c r="G389">
        <v>0.36859999999999998</v>
      </c>
      <c r="H389">
        <v>0</v>
      </c>
      <c r="I389">
        <v>0</v>
      </c>
      <c r="J389">
        <v>0</v>
      </c>
      <c r="K389">
        <v>2.9045705000000002</v>
      </c>
      <c r="L389">
        <v>18.79</v>
      </c>
      <c r="M389">
        <v>207.79</v>
      </c>
      <c r="N389">
        <v>563.72</v>
      </c>
      <c r="O389">
        <v>31</v>
      </c>
      <c r="P389">
        <v>32</v>
      </c>
      <c r="Q389" s="1">
        <v>0.96879999999999999</v>
      </c>
      <c r="R389">
        <v>1</v>
      </c>
      <c r="S389">
        <v>3</v>
      </c>
    </row>
    <row r="390" spans="1:19">
      <c r="A390" t="s">
        <v>248</v>
      </c>
      <c r="B390" t="s">
        <v>313</v>
      </c>
      <c r="C390" t="s">
        <v>314</v>
      </c>
      <c r="D390" t="s">
        <v>317</v>
      </c>
      <c r="E390" t="s">
        <v>23</v>
      </c>
      <c r="F390">
        <v>0.36859999999999998</v>
      </c>
      <c r="G390">
        <v>0.36859999999999998</v>
      </c>
      <c r="H390">
        <v>0</v>
      </c>
      <c r="I390">
        <v>0</v>
      </c>
      <c r="J390">
        <v>0</v>
      </c>
      <c r="K390">
        <v>1.787428</v>
      </c>
      <c r="L390">
        <v>13.94</v>
      </c>
      <c r="M390">
        <v>154.16999999999999</v>
      </c>
      <c r="N390">
        <v>418.25</v>
      </c>
      <c r="O390">
        <v>23</v>
      </c>
      <c r="P390">
        <v>26</v>
      </c>
      <c r="Q390" s="1">
        <v>0.88460000000000005</v>
      </c>
      <c r="R390">
        <v>1</v>
      </c>
      <c r="S390">
        <v>0</v>
      </c>
    </row>
    <row r="391" spans="1:19">
      <c r="A391" t="s">
        <v>248</v>
      </c>
      <c r="B391" t="s">
        <v>313</v>
      </c>
      <c r="C391" t="s">
        <v>314</v>
      </c>
      <c r="D391" t="s">
        <v>318</v>
      </c>
      <c r="E391" t="s">
        <v>23</v>
      </c>
      <c r="F391">
        <v>0.36859999999999998</v>
      </c>
      <c r="G391">
        <v>0</v>
      </c>
      <c r="H391">
        <v>0</v>
      </c>
      <c r="I391">
        <v>0.36859999999999998</v>
      </c>
      <c r="J391">
        <v>0.36859999999999998</v>
      </c>
      <c r="K391">
        <v>2.7782846000000001</v>
      </c>
      <c r="L391">
        <v>11.6</v>
      </c>
      <c r="M391">
        <v>128.22999999999999</v>
      </c>
      <c r="N391">
        <v>347.88</v>
      </c>
      <c r="O391">
        <v>20</v>
      </c>
      <c r="P391">
        <v>26</v>
      </c>
      <c r="Q391" s="1">
        <v>0.76919999999999999</v>
      </c>
      <c r="R391">
        <v>1</v>
      </c>
      <c r="S391">
        <v>0</v>
      </c>
    </row>
    <row r="392" spans="1:19">
      <c r="A392" t="s">
        <v>248</v>
      </c>
      <c r="B392" t="s">
        <v>319</v>
      </c>
      <c r="C392" t="s">
        <v>320</v>
      </c>
      <c r="D392" t="s">
        <v>321</v>
      </c>
      <c r="E392" t="s">
        <v>23</v>
      </c>
      <c r="F392">
        <v>0.17649999999999999</v>
      </c>
      <c r="G392">
        <v>0.17649999999999999</v>
      </c>
      <c r="H392">
        <v>0</v>
      </c>
      <c r="I392">
        <v>0</v>
      </c>
      <c r="J392">
        <v>0</v>
      </c>
      <c r="K392">
        <v>1.7</v>
      </c>
      <c r="L392">
        <v>9.6300000000000008</v>
      </c>
      <c r="M392">
        <v>51</v>
      </c>
      <c r="N392">
        <v>288.95</v>
      </c>
      <c r="O392">
        <v>34</v>
      </c>
      <c r="P392">
        <v>20</v>
      </c>
      <c r="Q392" s="1">
        <v>1.7</v>
      </c>
      <c r="R392">
        <v>1</v>
      </c>
      <c r="S392">
        <v>1</v>
      </c>
    </row>
    <row r="393" spans="1:19">
      <c r="A393" t="s">
        <v>248</v>
      </c>
      <c r="B393" t="s">
        <v>319</v>
      </c>
      <c r="C393" t="s">
        <v>320</v>
      </c>
      <c r="D393" t="s">
        <v>322</v>
      </c>
      <c r="E393" t="s">
        <v>23</v>
      </c>
      <c r="F393">
        <v>0.2</v>
      </c>
      <c r="G393">
        <v>0.2</v>
      </c>
      <c r="H393">
        <v>0</v>
      </c>
      <c r="I393">
        <v>0</v>
      </c>
      <c r="J393">
        <v>0</v>
      </c>
      <c r="K393">
        <v>4.4000000000000004</v>
      </c>
      <c r="L393">
        <v>22</v>
      </c>
      <c r="M393">
        <v>132</v>
      </c>
      <c r="N393">
        <v>660</v>
      </c>
      <c r="O393">
        <v>44</v>
      </c>
      <c r="P393">
        <v>50</v>
      </c>
      <c r="Q393" s="1">
        <v>0.88</v>
      </c>
      <c r="R393">
        <v>1</v>
      </c>
      <c r="S393">
        <v>1</v>
      </c>
    </row>
    <row r="394" spans="1:19">
      <c r="A394" t="s">
        <v>248</v>
      </c>
      <c r="B394" t="s">
        <v>319</v>
      </c>
      <c r="C394" t="s">
        <v>320</v>
      </c>
      <c r="D394" t="s">
        <v>323</v>
      </c>
      <c r="E394" t="s">
        <v>23</v>
      </c>
      <c r="F394">
        <v>0.2</v>
      </c>
      <c r="G394">
        <v>0.2</v>
      </c>
      <c r="H394">
        <v>0</v>
      </c>
      <c r="I394">
        <v>0</v>
      </c>
      <c r="J394">
        <v>0</v>
      </c>
      <c r="K394">
        <v>5</v>
      </c>
      <c r="L394">
        <v>25</v>
      </c>
      <c r="M394">
        <v>150</v>
      </c>
      <c r="N394">
        <v>750</v>
      </c>
      <c r="O394">
        <v>50</v>
      </c>
      <c r="P394">
        <v>50</v>
      </c>
      <c r="Q394" s="1">
        <v>1</v>
      </c>
      <c r="R394">
        <v>1</v>
      </c>
      <c r="S394">
        <v>0</v>
      </c>
    </row>
    <row r="395" spans="1:19">
      <c r="A395" t="s">
        <v>248</v>
      </c>
      <c r="B395" t="s">
        <v>319</v>
      </c>
      <c r="C395" t="s">
        <v>320</v>
      </c>
      <c r="D395" t="s">
        <v>324</v>
      </c>
      <c r="E395" t="s">
        <v>23</v>
      </c>
      <c r="F395">
        <v>0.4</v>
      </c>
      <c r="G395">
        <v>0</v>
      </c>
      <c r="H395">
        <v>0</v>
      </c>
      <c r="I395">
        <v>0.4</v>
      </c>
      <c r="J395">
        <v>0.4</v>
      </c>
      <c r="K395">
        <v>8.8000000000000007</v>
      </c>
      <c r="L395">
        <v>22</v>
      </c>
      <c r="M395">
        <v>264</v>
      </c>
      <c r="N395">
        <v>660</v>
      </c>
      <c r="O395">
        <v>88</v>
      </c>
      <c r="P395">
        <v>100</v>
      </c>
      <c r="Q395" s="1">
        <v>0.88</v>
      </c>
      <c r="R395">
        <v>2</v>
      </c>
      <c r="S395">
        <v>4</v>
      </c>
    </row>
    <row r="396" spans="1:19">
      <c r="A396" t="s">
        <v>248</v>
      </c>
      <c r="B396" t="s">
        <v>319</v>
      </c>
      <c r="C396" t="s">
        <v>320</v>
      </c>
      <c r="D396" t="s">
        <v>325</v>
      </c>
      <c r="E396" t="s">
        <v>23</v>
      </c>
      <c r="F396">
        <v>0.2</v>
      </c>
      <c r="G396">
        <v>0</v>
      </c>
      <c r="H396">
        <v>0</v>
      </c>
      <c r="I396">
        <v>0.2</v>
      </c>
      <c r="J396">
        <v>0.2</v>
      </c>
      <c r="K396">
        <v>2.5645704</v>
      </c>
      <c r="L396">
        <v>12.82</v>
      </c>
      <c r="M396">
        <v>76.94</v>
      </c>
      <c r="N396">
        <v>384.69</v>
      </c>
      <c r="O396">
        <v>24</v>
      </c>
      <c r="P396">
        <v>35</v>
      </c>
      <c r="Q396" s="1">
        <v>0.68569999999999998</v>
      </c>
      <c r="R396">
        <v>1</v>
      </c>
      <c r="S396">
        <v>0</v>
      </c>
    </row>
    <row r="397" spans="1:19">
      <c r="A397" t="s">
        <v>248</v>
      </c>
      <c r="B397" t="s">
        <v>319</v>
      </c>
      <c r="C397" t="s">
        <v>320</v>
      </c>
      <c r="D397" t="s">
        <v>326</v>
      </c>
      <c r="E397" t="s">
        <v>23</v>
      </c>
      <c r="F397">
        <v>0.2</v>
      </c>
      <c r="G397">
        <v>0</v>
      </c>
      <c r="H397">
        <v>0</v>
      </c>
      <c r="I397">
        <v>0.2</v>
      </c>
      <c r="J397">
        <v>0.2</v>
      </c>
      <c r="K397">
        <v>2.3508562</v>
      </c>
      <c r="L397">
        <v>11.75</v>
      </c>
      <c r="M397">
        <v>70.53</v>
      </c>
      <c r="N397">
        <v>352.63</v>
      </c>
      <c r="O397">
        <v>22</v>
      </c>
      <c r="P397">
        <v>35</v>
      </c>
      <c r="Q397" s="1">
        <v>0.62860000000000005</v>
      </c>
      <c r="R397">
        <v>1</v>
      </c>
      <c r="S397">
        <v>0</v>
      </c>
    </row>
    <row r="398" spans="1:19">
      <c r="A398" t="s">
        <v>248</v>
      </c>
      <c r="B398" t="s">
        <v>319</v>
      </c>
      <c r="C398" t="s">
        <v>320</v>
      </c>
      <c r="D398" t="s">
        <v>327</v>
      </c>
      <c r="E398" t="s">
        <v>23</v>
      </c>
      <c r="F398">
        <v>0.2</v>
      </c>
      <c r="G398">
        <v>0</v>
      </c>
      <c r="H398">
        <v>0</v>
      </c>
      <c r="I398">
        <v>0.2</v>
      </c>
      <c r="J398">
        <v>0.2</v>
      </c>
      <c r="K398">
        <v>1.7097135999999999</v>
      </c>
      <c r="L398">
        <v>8.5500000000000007</v>
      </c>
      <c r="M398">
        <v>51.29</v>
      </c>
      <c r="N398">
        <v>256.45999999999998</v>
      </c>
      <c r="O398">
        <v>16</v>
      </c>
      <c r="P398">
        <v>35</v>
      </c>
      <c r="Q398" s="1">
        <v>0.45710000000000001</v>
      </c>
      <c r="R398">
        <v>1</v>
      </c>
      <c r="S398">
        <v>0</v>
      </c>
    </row>
    <row r="399" spans="1:19">
      <c r="A399" t="s">
        <v>248</v>
      </c>
      <c r="B399" t="s">
        <v>319</v>
      </c>
      <c r="C399" t="s">
        <v>320</v>
      </c>
      <c r="D399" t="s">
        <v>328</v>
      </c>
      <c r="E399" t="s">
        <v>23</v>
      </c>
      <c r="F399">
        <v>0.2</v>
      </c>
      <c r="G399">
        <v>0.2</v>
      </c>
      <c r="H399">
        <v>0</v>
      </c>
      <c r="I399">
        <v>0</v>
      </c>
      <c r="J399">
        <v>0</v>
      </c>
      <c r="K399">
        <v>2.2439990999999999</v>
      </c>
      <c r="L399">
        <v>11.22</v>
      </c>
      <c r="M399">
        <v>67.319999999999993</v>
      </c>
      <c r="N399">
        <v>336.6</v>
      </c>
      <c r="O399">
        <v>21</v>
      </c>
      <c r="P399">
        <v>35</v>
      </c>
      <c r="Q399" s="1">
        <v>0.6</v>
      </c>
      <c r="R399">
        <v>1</v>
      </c>
      <c r="S399">
        <v>0</v>
      </c>
    </row>
    <row r="400" spans="1:19">
      <c r="A400" t="s">
        <v>248</v>
      </c>
      <c r="B400" t="s">
        <v>319</v>
      </c>
      <c r="C400" t="s">
        <v>320</v>
      </c>
      <c r="D400" t="s">
        <v>329</v>
      </c>
      <c r="E400" t="s">
        <v>23</v>
      </c>
      <c r="F400">
        <v>0.2</v>
      </c>
      <c r="G400">
        <v>0</v>
      </c>
      <c r="H400">
        <v>0</v>
      </c>
      <c r="I400">
        <v>0.2</v>
      </c>
      <c r="J400">
        <v>0.2</v>
      </c>
      <c r="K400">
        <v>4.9000000000000004</v>
      </c>
      <c r="L400">
        <v>24.5</v>
      </c>
      <c r="M400">
        <v>147</v>
      </c>
      <c r="N400">
        <v>735</v>
      </c>
      <c r="O400">
        <v>49</v>
      </c>
      <c r="P400">
        <v>50</v>
      </c>
      <c r="Q400" s="1">
        <v>0.98</v>
      </c>
      <c r="R400">
        <v>1</v>
      </c>
      <c r="S400">
        <v>0</v>
      </c>
    </row>
    <row r="401" spans="1:19">
      <c r="A401" t="s">
        <v>248</v>
      </c>
      <c r="B401" t="s">
        <v>319</v>
      </c>
      <c r="C401" t="s">
        <v>320</v>
      </c>
      <c r="D401" t="s">
        <v>330</v>
      </c>
      <c r="E401" t="s">
        <v>23</v>
      </c>
      <c r="F401">
        <v>0.2</v>
      </c>
      <c r="G401">
        <v>0.2</v>
      </c>
      <c r="H401">
        <v>0</v>
      </c>
      <c r="I401">
        <v>0</v>
      </c>
      <c r="J401">
        <v>0</v>
      </c>
      <c r="K401">
        <v>1.7097135999999999</v>
      </c>
      <c r="L401">
        <v>8.5500000000000007</v>
      </c>
      <c r="M401">
        <v>51.29</v>
      </c>
      <c r="N401">
        <v>256.45999999999998</v>
      </c>
      <c r="O401">
        <v>16</v>
      </c>
      <c r="P401">
        <v>20</v>
      </c>
      <c r="Q401" s="1">
        <v>0.8</v>
      </c>
      <c r="R401">
        <v>1</v>
      </c>
      <c r="S401">
        <v>0</v>
      </c>
    </row>
    <row r="402" spans="1:19">
      <c r="A402" t="s">
        <v>248</v>
      </c>
      <c r="B402" t="s">
        <v>319</v>
      </c>
      <c r="C402" t="s">
        <v>320</v>
      </c>
      <c r="D402" t="s">
        <v>331</v>
      </c>
      <c r="E402" t="s">
        <v>23</v>
      </c>
      <c r="F402">
        <v>0.18529999999999999</v>
      </c>
      <c r="G402">
        <v>0</v>
      </c>
      <c r="H402">
        <v>0</v>
      </c>
      <c r="I402">
        <v>0.18529999999999999</v>
      </c>
      <c r="J402">
        <v>0.18529999999999999</v>
      </c>
      <c r="K402">
        <v>0.99999899999999997</v>
      </c>
      <c r="L402">
        <v>6.84</v>
      </c>
      <c r="M402">
        <v>38</v>
      </c>
      <c r="N402">
        <v>205.07</v>
      </c>
      <c r="O402">
        <v>19</v>
      </c>
      <c r="P402">
        <v>20</v>
      </c>
      <c r="Q402" s="1">
        <v>0.95</v>
      </c>
      <c r="R402">
        <v>1</v>
      </c>
      <c r="S402">
        <v>0</v>
      </c>
    </row>
    <row r="403" spans="1:19">
      <c r="A403" t="s">
        <v>248</v>
      </c>
      <c r="B403" t="s">
        <v>319</v>
      </c>
      <c r="C403" t="s">
        <v>320</v>
      </c>
      <c r="D403" t="s">
        <v>332</v>
      </c>
      <c r="E403" t="s">
        <v>23</v>
      </c>
      <c r="F403">
        <v>0.4</v>
      </c>
      <c r="G403">
        <v>0</v>
      </c>
      <c r="H403">
        <v>0</v>
      </c>
      <c r="I403">
        <v>0.4</v>
      </c>
      <c r="J403">
        <v>0.4</v>
      </c>
      <c r="K403">
        <v>9</v>
      </c>
      <c r="L403">
        <v>22.5</v>
      </c>
      <c r="M403">
        <v>270</v>
      </c>
      <c r="N403">
        <v>675</v>
      </c>
      <c r="O403">
        <v>90</v>
      </c>
      <c r="P403">
        <v>100</v>
      </c>
      <c r="Q403" s="1">
        <v>0.9</v>
      </c>
      <c r="R403">
        <v>2</v>
      </c>
      <c r="S403">
        <v>1</v>
      </c>
    </row>
    <row r="404" spans="1:19">
      <c r="A404" t="s">
        <v>248</v>
      </c>
      <c r="B404" t="s">
        <v>319</v>
      </c>
      <c r="C404" t="s">
        <v>320</v>
      </c>
      <c r="D404" t="s">
        <v>333</v>
      </c>
      <c r="E404" t="s">
        <v>23</v>
      </c>
      <c r="F404">
        <v>0.2</v>
      </c>
      <c r="G404">
        <v>0</v>
      </c>
      <c r="H404">
        <v>0</v>
      </c>
      <c r="I404">
        <v>0.2</v>
      </c>
      <c r="J404">
        <v>0.2</v>
      </c>
      <c r="K404">
        <v>2.2999999999999998</v>
      </c>
      <c r="L404">
        <v>11.5</v>
      </c>
      <c r="M404">
        <v>69</v>
      </c>
      <c r="N404">
        <v>345</v>
      </c>
      <c r="O404">
        <v>23</v>
      </c>
      <c r="P404">
        <v>50</v>
      </c>
      <c r="Q404" s="1">
        <v>0.46</v>
      </c>
      <c r="R404">
        <v>1</v>
      </c>
      <c r="S404">
        <v>0</v>
      </c>
    </row>
    <row r="405" spans="1:19">
      <c r="A405" t="s">
        <v>248</v>
      </c>
      <c r="B405" t="s">
        <v>319</v>
      </c>
      <c r="C405" t="s">
        <v>320</v>
      </c>
      <c r="D405" t="s">
        <v>334</v>
      </c>
      <c r="E405" t="s">
        <v>23</v>
      </c>
      <c r="F405">
        <v>0.2</v>
      </c>
      <c r="G405">
        <v>0.2</v>
      </c>
      <c r="H405">
        <v>0</v>
      </c>
      <c r="I405">
        <v>0</v>
      </c>
      <c r="J405">
        <v>0</v>
      </c>
      <c r="K405">
        <v>3.5</v>
      </c>
      <c r="L405">
        <v>17.5</v>
      </c>
      <c r="M405">
        <v>105</v>
      </c>
      <c r="N405">
        <v>525</v>
      </c>
      <c r="O405">
        <v>35</v>
      </c>
      <c r="P405">
        <v>50</v>
      </c>
      <c r="Q405" s="1">
        <v>0.7</v>
      </c>
      <c r="R405">
        <v>1</v>
      </c>
      <c r="S405">
        <v>0</v>
      </c>
    </row>
    <row r="406" spans="1:19">
      <c r="A406" t="s">
        <v>248</v>
      </c>
      <c r="B406" t="s">
        <v>319</v>
      </c>
      <c r="C406" t="s">
        <v>320</v>
      </c>
      <c r="D406" t="s">
        <v>335</v>
      </c>
      <c r="E406" t="s">
        <v>23</v>
      </c>
      <c r="F406">
        <v>0.2</v>
      </c>
      <c r="G406">
        <v>0.01</v>
      </c>
      <c r="H406">
        <v>0</v>
      </c>
      <c r="I406">
        <v>0.19</v>
      </c>
      <c r="J406">
        <v>0.19</v>
      </c>
      <c r="K406">
        <v>5.6</v>
      </c>
      <c r="L406">
        <v>28</v>
      </c>
      <c r="M406">
        <v>168</v>
      </c>
      <c r="N406">
        <v>840</v>
      </c>
      <c r="O406">
        <v>56</v>
      </c>
      <c r="P406">
        <v>50</v>
      </c>
      <c r="Q406" s="1">
        <v>1.1200000000000001</v>
      </c>
      <c r="R406">
        <v>1</v>
      </c>
      <c r="S406">
        <v>6</v>
      </c>
    </row>
    <row r="407" spans="1:19">
      <c r="A407" t="s">
        <v>248</v>
      </c>
      <c r="B407" t="s">
        <v>319</v>
      </c>
      <c r="C407" t="s">
        <v>320</v>
      </c>
      <c r="D407" t="s">
        <v>336</v>
      </c>
      <c r="E407" t="s">
        <v>23</v>
      </c>
      <c r="F407">
        <v>0.4</v>
      </c>
      <c r="G407">
        <v>0.2</v>
      </c>
      <c r="H407">
        <v>0</v>
      </c>
      <c r="I407">
        <v>0.2</v>
      </c>
      <c r="J407">
        <v>0.2</v>
      </c>
      <c r="K407">
        <v>5.9</v>
      </c>
      <c r="L407">
        <v>14.75</v>
      </c>
      <c r="M407">
        <v>177</v>
      </c>
      <c r="N407">
        <v>442.5</v>
      </c>
      <c r="O407">
        <v>59</v>
      </c>
      <c r="P407">
        <v>100</v>
      </c>
      <c r="Q407" s="1">
        <v>0.59</v>
      </c>
      <c r="R407">
        <v>2</v>
      </c>
      <c r="S407">
        <v>1</v>
      </c>
    </row>
    <row r="408" spans="1:19">
      <c r="A408" t="s">
        <v>248</v>
      </c>
      <c r="B408" t="s">
        <v>337</v>
      </c>
      <c r="C408" t="s">
        <v>338</v>
      </c>
      <c r="D408" t="s">
        <v>339</v>
      </c>
      <c r="E408" t="s">
        <v>23</v>
      </c>
      <c r="F408">
        <v>0.753</v>
      </c>
      <c r="G408">
        <v>0</v>
      </c>
      <c r="H408">
        <v>0</v>
      </c>
      <c r="I408">
        <v>0.753</v>
      </c>
      <c r="J408">
        <v>0.753</v>
      </c>
      <c r="K408">
        <v>15.8</v>
      </c>
      <c r="L408">
        <v>20.98</v>
      </c>
      <c r="M408">
        <v>474</v>
      </c>
      <c r="N408">
        <v>629.48</v>
      </c>
      <c r="O408">
        <v>79</v>
      </c>
      <c r="P408">
        <v>100</v>
      </c>
      <c r="Q408" s="1">
        <v>0.79</v>
      </c>
      <c r="R408">
        <v>2</v>
      </c>
      <c r="S408">
        <v>4</v>
      </c>
    </row>
    <row r="409" spans="1:19">
      <c r="A409" t="s">
        <v>248</v>
      </c>
      <c r="B409" t="s">
        <v>337</v>
      </c>
      <c r="C409" t="s">
        <v>338</v>
      </c>
      <c r="D409" t="s">
        <v>340</v>
      </c>
      <c r="E409" t="s">
        <v>23</v>
      </c>
      <c r="F409">
        <v>0.30980000000000002</v>
      </c>
      <c r="G409">
        <v>0</v>
      </c>
      <c r="H409">
        <v>0</v>
      </c>
      <c r="I409">
        <v>0.30980000000000002</v>
      </c>
      <c r="J409">
        <v>0.30980000000000002</v>
      </c>
      <c r="K409">
        <v>4.9999999979999998</v>
      </c>
      <c r="L409">
        <v>16.14</v>
      </c>
      <c r="M409">
        <v>150</v>
      </c>
      <c r="N409">
        <v>484.18</v>
      </c>
      <c r="O409">
        <v>30</v>
      </c>
      <c r="P409">
        <v>50</v>
      </c>
      <c r="Q409" s="1">
        <v>0.6</v>
      </c>
      <c r="R409">
        <v>1</v>
      </c>
      <c r="S409">
        <v>0</v>
      </c>
    </row>
    <row r="410" spans="1:19">
      <c r="A410" t="s">
        <v>248</v>
      </c>
      <c r="B410" t="s">
        <v>337</v>
      </c>
      <c r="C410" t="s">
        <v>338</v>
      </c>
      <c r="D410" t="s">
        <v>341</v>
      </c>
      <c r="E410" t="s">
        <v>23</v>
      </c>
      <c r="F410">
        <v>0.30980000000000002</v>
      </c>
      <c r="G410">
        <v>0</v>
      </c>
      <c r="H410">
        <v>0</v>
      </c>
      <c r="I410">
        <v>0.30980000000000002</v>
      </c>
      <c r="J410">
        <v>0.30980000000000002</v>
      </c>
      <c r="K410">
        <v>5.4999999977999998</v>
      </c>
      <c r="L410">
        <v>17.75</v>
      </c>
      <c r="M410">
        <v>165</v>
      </c>
      <c r="N410">
        <v>532.6</v>
      </c>
      <c r="O410">
        <v>33</v>
      </c>
      <c r="P410">
        <v>50</v>
      </c>
      <c r="Q410" s="1">
        <v>0.66</v>
      </c>
      <c r="R410">
        <v>1</v>
      </c>
      <c r="S410">
        <v>0</v>
      </c>
    </row>
    <row r="411" spans="1:19">
      <c r="A411" t="s">
        <v>248</v>
      </c>
      <c r="B411" t="s">
        <v>337</v>
      </c>
      <c r="C411" t="s">
        <v>338</v>
      </c>
      <c r="D411" t="s">
        <v>342</v>
      </c>
      <c r="E411" t="s">
        <v>23</v>
      </c>
      <c r="F411">
        <v>0.30980000000000002</v>
      </c>
      <c r="G411">
        <v>0</v>
      </c>
      <c r="H411">
        <v>0</v>
      </c>
      <c r="I411">
        <v>0.30980000000000002</v>
      </c>
      <c r="J411">
        <v>0.30980000000000002</v>
      </c>
      <c r="K411">
        <v>2.9999988000000002</v>
      </c>
      <c r="L411">
        <v>9.68</v>
      </c>
      <c r="M411">
        <v>90</v>
      </c>
      <c r="N411">
        <v>290.51</v>
      </c>
      <c r="O411">
        <v>18</v>
      </c>
      <c r="P411">
        <v>32</v>
      </c>
      <c r="Q411" s="1">
        <v>0.5625</v>
      </c>
      <c r="R411">
        <v>1</v>
      </c>
      <c r="S411">
        <v>0</v>
      </c>
    </row>
    <row r="412" spans="1:19">
      <c r="A412" t="s">
        <v>248</v>
      </c>
      <c r="B412" t="s">
        <v>337</v>
      </c>
      <c r="C412" t="s">
        <v>338</v>
      </c>
      <c r="D412" t="s">
        <v>343</v>
      </c>
      <c r="E412" t="s">
        <v>23</v>
      </c>
      <c r="F412">
        <v>0.30980000000000002</v>
      </c>
      <c r="G412">
        <v>0</v>
      </c>
      <c r="H412">
        <v>0</v>
      </c>
      <c r="I412">
        <v>0.30980000000000002</v>
      </c>
      <c r="J412">
        <v>0.30980000000000002</v>
      </c>
      <c r="K412">
        <v>1.9946663</v>
      </c>
      <c r="L412">
        <v>6.44</v>
      </c>
      <c r="M412">
        <v>59.84</v>
      </c>
      <c r="N412">
        <v>193.16</v>
      </c>
      <c r="O412">
        <v>11</v>
      </c>
      <c r="P412">
        <v>32</v>
      </c>
      <c r="Q412" s="1">
        <v>0.34379999999999999</v>
      </c>
      <c r="R412">
        <v>1</v>
      </c>
      <c r="S412">
        <v>0</v>
      </c>
    </row>
    <row r="413" spans="1:19">
      <c r="A413" t="s">
        <v>248</v>
      </c>
      <c r="B413" t="s">
        <v>337</v>
      </c>
      <c r="C413" t="s">
        <v>338</v>
      </c>
      <c r="D413" t="s">
        <v>344</v>
      </c>
      <c r="E413" t="s">
        <v>23</v>
      </c>
      <c r="F413">
        <v>0.30980000000000002</v>
      </c>
      <c r="G413">
        <v>0</v>
      </c>
      <c r="H413">
        <v>0</v>
      </c>
      <c r="I413">
        <v>0.30980000000000002</v>
      </c>
      <c r="J413">
        <v>0.30980000000000002</v>
      </c>
      <c r="K413">
        <v>1.666666</v>
      </c>
      <c r="L413">
        <v>5.38</v>
      </c>
      <c r="M413">
        <v>50</v>
      </c>
      <c r="N413">
        <v>161.38999999999999</v>
      </c>
      <c r="O413">
        <v>10</v>
      </c>
      <c r="P413">
        <v>50</v>
      </c>
      <c r="Q413" s="1">
        <v>0.2</v>
      </c>
      <c r="R413">
        <v>1</v>
      </c>
      <c r="S413">
        <v>0</v>
      </c>
    </row>
    <row r="414" spans="1:19">
      <c r="A414" t="s">
        <v>248</v>
      </c>
      <c r="B414" t="s">
        <v>337</v>
      </c>
      <c r="C414" t="s">
        <v>338</v>
      </c>
      <c r="D414" t="s">
        <v>345</v>
      </c>
      <c r="E414" t="s">
        <v>23</v>
      </c>
      <c r="F414">
        <v>0.30980000000000002</v>
      </c>
      <c r="G414">
        <v>0</v>
      </c>
      <c r="H414">
        <v>0</v>
      </c>
      <c r="I414">
        <v>0.30980000000000002</v>
      </c>
      <c r="J414">
        <v>0.30980000000000002</v>
      </c>
      <c r="K414">
        <v>2.4999989999999999</v>
      </c>
      <c r="L414">
        <v>8.07</v>
      </c>
      <c r="M414">
        <v>75</v>
      </c>
      <c r="N414">
        <v>242.09</v>
      </c>
      <c r="O414">
        <v>15</v>
      </c>
      <c r="P414">
        <v>50</v>
      </c>
      <c r="Q414" s="1">
        <v>0.3</v>
      </c>
      <c r="R414">
        <v>1</v>
      </c>
      <c r="S414">
        <v>0</v>
      </c>
    </row>
    <row r="415" spans="1:19">
      <c r="A415" t="s">
        <v>248</v>
      </c>
      <c r="B415" t="s">
        <v>337</v>
      </c>
      <c r="C415" t="s">
        <v>338</v>
      </c>
      <c r="D415" t="s">
        <v>346</v>
      </c>
      <c r="E415" t="s">
        <v>23</v>
      </c>
      <c r="F415">
        <v>0.30980000000000002</v>
      </c>
      <c r="G415">
        <v>0</v>
      </c>
      <c r="H415">
        <v>0</v>
      </c>
      <c r="I415">
        <v>0.30980000000000002</v>
      </c>
      <c r="J415">
        <v>0.30980000000000002</v>
      </c>
      <c r="K415">
        <v>1.1666662000000001</v>
      </c>
      <c r="L415">
        <v>3.77</v>
      </c>
      <c r="M415">
        <v>35</v>
      </c>
      <c r="N415">
        <v>112.98</v>
      </c>
      <c r="O415">
        <v>7</v>
      </c>
      <c r="P415">
        <v>50</v>
      </c>
      <c r="Q415" s="1">
        <v>0.14000000000000001</v>
      </c>
      <c r="R415">
        <v>1</v>
      </c>
      <c r="S415">
        <v>0</v>
      </c>
    </row>
    <row r="416" spans="1:19">
      <c r="A416" t="s">
        <v>248</v>
      </c>
      <c r="B416" t="s">
        <v>337</v>
      </c>
      <c r="C416" t="s">
        <v>338</v>
      </c>
      <c r="D416" t="s">
        <v>347</v>
      </c>
      <c r="E416" t="s">
        <v>23</v>
      </c>
      <c r="F416">
        <v>0.30980000000000002</v>
      </c>
      <c r="G416">
        <v>0</v>
      </c>
      <c r="H416">
        <v>0</v>
      </c>
      <c r="I416">
        <v>0.30980000000000002</v>
      </c>
      <c r="J416">
        <v>0.30980000000000002</v>
      </c>
      <c r="K416">
        <v>1.9999999991999999</v>
      </c>
      <c r="L416">
        <v>6.46</v>
      </c>
      <c r="M416">
        <v>60</v>
      </c>
      <c r="N416">
        <v>193.67</v>
      </c>
      <c r="O416">
        <v>12</v>
      </c>
      <c r="P416">
        <v>50</v>
      </c>
      <c r="Q416" s="1">
        <v>0.24</v>
      </c>
      <c r="R416">
        <v>1</v>
      </c>
      <c r="S416">
        <v>0</v>
      </c>
    </row>
    <row r="417" spans="1:19">
      <c r="A417" t="s">
        <v>248</v>
      </c>
      <c r="B417" t="s">
        <v>348</v>
      </c>
      <c r="C417" t="s">
        <v>349</v>
      </c>
      <c r="D417" t="s">
        <v>350</v>
      </c>
      <c r="E417" t="s">
        <v>23</v>
      </c>
      <c r="F417">
        <v>0.2</v>
      </c>
      <c r="G417">
        <v>0</v>
      </c>
      <c r="H417">
        <v>0</v>
      </c>
      <c r="I417">
        <v>0.2</v>
      </c>
      <c r="J417">
        <v>0.2</v>
      </c>
      <c r="K417">
        <v>3.2057129999999998</v>
      </c>
      <c r="L417">
        <v>16.03</v>
      </c>
      <c r="M417">
        <v>96.17</v>
      </c>
      <c r="N417">
        <v>480.86</v>
      </c>
      <c r="O417">
        <v>30</v>
      </c>
      <c r="P417">
        <v>50</v>
      </c>
      <c r="Q417" s="1">
        <v>0.6</v>
      </c>
      <c r="R417">
        <v>1</v>
      </c>
      <c r="S417">
        <v>0</v>
      </c>
    </row>
    <row r="418" spans="1:19">
      <c r="A418" t="s">
        <v>248</v>
      </c>
      <c r="B418" t="s">
        <v>348</v>
      </c>
      <c r="C418" t="s">
        <v>349</v>
      </c>
      <c r="D418" t="s">
        <v>351</v>
      </c>
      <c r="E418" t="s">
        <v>23</v>
      </c>
      <c r="F418">
        <v>0.17649999999999999</v>
      </c>
      <c r="G418">
        <v>0</v>
      </c>
      <c r="H418">
        <v>0</v>
      </c>
      <c r="I418">
        <v>0.17649999999999999</v>
      </c>
      <c r="J418">
        <v>0.17649999999999999</v>
      </c>
      <c r="K418">
        <v>3</v>
      </c>
      <c r="L418">
        <v>17</v>
      </c>
      <c r="M418">
        <v>90</v>
      </c>
      <c r="N418">
        <v>509.92</v>
      </c>
      <c r="O418">
        <v>30</v>
      </c>
      <c r="P418">
        <v>50</v>
      </c>
      <c r="Q418" s="1">
        <v>0.6</v>
      </c>
      <c r="R418">
        <v>1</v>
      </c>
      <c r="S418">
        <v>0</v>
      </c>
    </row>
    <row r="419" spans="1:19">
      <c r="A419" t="s">
        <v>248</v>
      </c>
      <c r="B419" t="s">
        <v>348</v>
      </c>
      <c r="C419" t="s">
        <v>349</v>
      </c>
      <c r="D419" t="s">
        <v>352</v>
      </c>
      <c r="E419" t="s">
        <v>23</v>
      </c>
      <c r="F419">
        <v>0.3765</v>
      </c>
      <c r="G419">
        <v>0</v>
      </c>
      <c r="H419">
        <v>0</v>
      </c>
      <c r="I419">
        <v>0.3765</v>
      </c>
      <c r="J419">
        <v>0.3765</v>
      </c>
      <c r="K419">
        <v>6</v>
      </c>
      <c r="L419">
        <v>15.94</v>
      </c>
      <c r="M419">
        <v>180</v>
      </c>
      <c r="N419">
        <v>478.09</v>
      </c>
      <c r="O419">
        <v>30</v>
      </c>
      <c r="P419">
        <v>32</v>
      </c>
      <c r="Q419" s="1">
        <v>0.9375</v>
      </c>
      <c r="R419">
        <v>1</v>
      </c>
      <c r="S419">
        <v>0</v>
      </c>
    </row>
    <row r="420" spans="1:19">
      <c r="A420" t="s">
        <v>248</v>
      </c>
      <c r="B420" t="s">
        <v>348</v>
      </c>
      <c r="C420" t="s">
        <v>349</v>
      </c>
      <c r="D420" t="s">
        <v>353</v>
      </c>
      <c r="E420" t="s">
        <v>23</v>
      </c>
      <c r="F420">
        <v>0.3765</v>
      </c>
      <c r="G420">
        <v>0</v>
      </c>
      <c r="H420">
        <v>0</v>
      </c>
      <c r="I420">
        <v>0.3765</v>
      </c>
      <c r="J420">
        <v>0.3765</v>
      </c>
      <c r="K420">
        <v>9.8000000000000007</v>
      </c>
      <c r="L420">
        <v>26.03</v>
      </c>
      <c r="M420">
        <v>294</v>
      </c>
      <c r="N420">
        <v>780.88</v>
      </c>
      <c r="O420">
        <v>49</v>
      </c>
      <c r="P420">
        <v>50</v>
      </c>
      <c r="Q420" s="1">
        <v>0.98</v>
      </c>
      <c r="R420">
        <v>1</v>
      </c>
      <c r="S420">
        <v>1</v>
      </c>
    </row>
    <row r="421" spans="1:19">
      <c r="A421" t="s">
        <v>248</v>
      </c>
      <c r="B421" t="s">
        <v>348</v>
      </c>
      <c r="C421" t="s">
        <v>349</v>
      </c>
      <c r="D421" t="s">
        <v>354</v>
      </c>
      <c r="E421" t="s">
        <v>23</v>
      </c>
      <c r="F421">
        <v>0.2</v>
      </c>
      <c r="G421">
        <v>0</v>
      </c>
      <c r="H421">
        <v>0</v>
      </c>
      <c r="I421">
        <v>0.2</v>
      </c>
      <c r="J421">
        <v>0.2</v>
      </c>
      <c r="K421">
        <v>1.4959994000000001</v>
      </c>
      <c r="L421">
        <v>7.48</v>
      </c>
      <c r="M421">
        <v>44.88</v>
      </c>
      <c r="N421">
        <v>224.4</v>
      </c>
      <c r="O421">
        <v>14</v>
      </c>
      <c r="P421">
        <v>32</v>
      </c>
      <c r="Q421" s="1">
        <v>0.4375</v>
      </c>
      <c r="R421">
        <v>1</v>
      </c>
      <c r="S421">
        <v>0</v>
      </c>
    </row>
    <row r="422" spans="1:19">
      <c r="A422" t="s">
        <v>248</v>
      </c>
      <c r="B422" t="s">
        <v>355</v>
      </c>
      <c r="C422" t="s">
        <v>356</v>
      </c>
      <c r="D422" t="s">
        <v>357</v>
      </c>
      <c r="E422" t="s">
        <v>23</v>
      </c>
      <c r="F422">
        <v>0.2</v>
      </c>
      <c r="G422">
        <v>0</v>
      </c>
      <c r="H422">
        <v>0</v>
      </c>
      <c r="I422">
        <v>0.2</v>
      </c>
      <c r="J422">
        <v>0.2</v>
      </c>
      <c r="K422">
        <v>1.9</v>
      </c>
      <c r="L422">
        <v>9.5</v>
      </c>
      <c r="M422">
        <v>57</v>
      </c>
      <c r="N422">
        <v>285</v>
      </c>
      <c r="O422">
        <v>19</v>
      </c>
      <c r="P422">
        <v>23</v>
      </c>
      <c r="Q422" s="1">
        <v>0.82609999999999995</v>
      </c>
      <c r="R422">
        <v>1</v>
      </c>
      <c r="S422">
        <v>0</v>
      </c>
    </row>
    <row r="423" spans="1:19">
      <c r="A423" t="s">
        <v>248</v>
      </c>
      <c r="B423" t="s">
        <v>355</v>
      </c>
      <c r="C423" t="s">
        <v>356</v>
      </c>
      <c r="D423" t="s">
        <v>358</v>
      </c>
      <c r="E423" t="s">
        <v>23</v>
      </c>
      <c r="F423">
        <v>0.2</v>
      </c>
      <c r="G423">
        <v>0.2</v>
      </c>
      <c r="H423">
        <v>0</v>
      </c>
      <c r="I423">
        <v>0</v>
      </c>
      <c r="J423">
        <v>0</v>
      </c>
      <c r="K423">
        <v>1.4</v>
      </c>
      <c r="L423">
        <v>7</v>
      </c>
      <c r="M423">
        <v>42</v>
      </c>
      <c r="N423">
        <v>210</v>
      </c>
      <c r="O423">
        <v>14</v>
      </c>
      <c r="P423">
        <v>45</v>
      </c>
      <c r="Q423" s="1">
        <v>0.31109999999999999</v>
      </c>
      <c r="R423">
        <v>1</v>
      </c>
      <c r="S423">
        <v>0</v>
      </c>
    </row>
    <row r="424" spans="1:19">
      <c r="A424" t="s">
        <v>248</v>
      </c>
      <c r="B424" t="s">
        <v>355</v>
      </c>
      <c r="C424" t="s">
        <v>356</v>
      </c>
      <c r="D424" t="s">
        <v>359</v>
      </c>
      <c r="E424" t="s">
        <v>23</v>
      </c>
      <c r="F424">
        <v>0.2</v>
      </c>
      <c r="G424">
        <v>0.2</v>
      </c>
      <c r="H424">
        <v>0</v>
      </c>
      <c r="I424">
        <v>0</v>
      </c>
      <c r="J424">
        <v>0</v>
      </c>
      <c r="K424">
        <v>2.3131330000000001</v>
      </c>
      <c r="L424">
        <v>11.57</v>
      </c>
      <c r="M424">
        <v>69.39</v>
      </c>
      <c r="N424">
        <v>346.97</v>
      </c>
      <c r="O424">
        <v>23</v>
      </c>
      <c r="P424">
        <v>45</v>
      </c>
      <c r="Q424" s="1">
        <v>0.5111</v>
      </c>
      <c r="R424">
        <v>1</v>
      </c>
      <c r="S424">
        <v>0</v>
      </c>
    </row>
    <row r="425" spans="1:19">
      <c r="A425" t="s">
        <v>248</v>
      </c>
      <c r="B425" t="s">
        <v>355</v>
      </c>
      <c r="C425" t="s">
        <v>356</v>
      </c>
      <c r="D425" t="s">
        <v>360</v>
      </c>
      <c r="E425" t="s">
        <v>23</v>
      </c>
      <c r="F425">
        <v>0.2</v>
      </c>
      <c r="G425">
        <v>0</v>
      </c>
      <c r="H425">
        <v>0</v>
      </c>
      <c r="I425">
        <v>0.2</v>
      </c>
      <c r="J425">
        <v>0.2</v>
      </c>
      <c r="K425">
        <v>2.1</v>
      </c>
      <c r="L425">
        <v>10.5</v>
      </c>
      <c r="M425">
        <v>63</v>
      </c>
      <c r="N425">
        <v>315</v>
      </c>
      <c r="O425">
        <v>21</v>
      </c>
      <c r="P425">
        <v>50</v>
      </c>
      <c r="Q425" s="1">
        <v>0.42</v>
      </c>
      <c r="R425">
        <v>1</v>
      </c>
      <c r="S425">
        <v>0</v>
      </c>
    </row>
    <row r="426" spans="1:19">
      <c r="A426" t="s">
        <v>248</v>
      </c>
      <c r="B426" t="s">
        <v>355</v>
      </c>
      <c r="C426" t="s">
        <v>356</v>
      </c>
      <c r="D426" t="s">
        <v>361</v>
      </c>
      <c r="E426" t="s">
        <v>23</v>
      </c>
      <c r="F426">
        <v>0.2</v>
      </c>
      <c r="G426">
        <v>0</v>
      </c>
      <c r="H426">
        <v>0</v>
      </c>
      <c r="I426">
        <v>0.2</v>
      </c>
      <c r="J426">
        <v>0.2</v>
      </c>
      <c r="K426">
        <v>1.8102780000000001</v>
      </c>
      <c r="L426">
        <v>9.0500000000000007</v>
      </c>
      <c r="M426">
        <v>54.31</v>
      </c>
      <c r="N426">
        <v>271.54000000000002</v>
      </c>
      <c r="O426">
        <v>18</v>
      </c>
      <c r="P426">
        <v>45</v>
      </c>
      <c r="Q426" s="1">
        <v>0.4</v>
      </c>
      <c r="R426">
        <v>1</v>
      </c>
      <c r="S426">
        <v>0</v>
      </c>
    </row>
    <row r="427" spans="1:19">
      <c r="A427" t="s">
        <v>248</v>
      </c>
      <c r="B427" t="s">
        <v>355</v>
      </c>
      <c r="C427" t="s">
        <v>356</v>
      </c>
      <c r="D427" t="s">
        <v>362</v>
      </c>
      <c r="E427" t="s">
        <v>23</v>
      </c>
      <c r="F427">
        <v>0.2</v>
      </c>
      <c r="G427">
        <v>0</v>
      </c>
      <c r="H427">
        <v>0</v>
      </c>
      <c r="I427">
        <v>0.2</v>
      </c>
      <c r="J427">
        <v>0.2</v>
      </c>
      <c r="K427">
        <v>2.3131330000000001</v>
      </c>
      <c r="L427">
        <v>11.57</v>
      </c>
      <c r="M427">
        <v>69.39</v>
      </c>
      <c r="N427">
        <v>346.97</v>
      </c>
      <c r="O427">
        <v>23</v>
      </c>
      <c r="P427">
        <v>23</v>
      </c>
      <c r="Q427" s="1">
        <v>1</v>
      </c>
      <c r="R427">
        <v>1</v>
      </c>
      <c r="S427">
        <v>0</v>
      </c>
    </row>
    <row r="428" spans="1:19">
      <c r="A428" t="s">
        <v>248</v>
      </c>
      <c r="B428" t="s">
        <v>355</v>
      </c>
      <c r="C428" t="s">
        <v>356</v>
      </c>
      <c r="D428" t="s">
        <v>363</v>
      </c>
      <c r="E428" t="s">
        <v>23</v>
      </c>
      <c r="F428">
        <v>0.2</v>
      </c>
      <c r="G428">
        <v>0</v>
      </c>
      <c r="H428">
        <v>0</v>
      </c>
      <c r="I428">
        <v>0.2</v>
      </c>
      <c r="J428">
        <v>0.2</v>
      </c>
      <c r="K428">
        <v>3.8</v>
      </c>
      <c r="L428">
        <v>19</v>
      </c>
      <c r="M428">
        <v>114</v>
      </c>
      <c r="N428">
        <v>570</v>
      </c>
      <c r="O428">
        <v>38</v>
      </c>
      <c r="P428">
        <v>50</v>
      </c>
      <c r="Q428" s="1">
        <v>0.76</v>
      </c>
      <c r="R428">
        <v>1</v>
      </c>
      <c r="S428">
        <v>0</v>
      </c>
    </row>
    <row r="429" spans="1:19">
      <c r="A429" t="s">
        <v>248</v>
      </c>
      <c r="B429" t="s">
        <v>355</v>
      </c>
      <c r="C429" t="s">
        <v>356</v>
      </c>
      <c r="D429" t="s">
        <v>364</v>
      </c>
      <c r="E429" t="s">
        <v>23</v>
      </c>
      <c r="F429">
        <v>0.2</v>
      </c>
      <c r="G429">
        <v>0</v>
      </c>
      <c r="H429">
        <v>0</v>
      </c>
      <c r="I429">
        <v>0.2</v>
      </c>
      <c r="J429">
        <v>0.2</v>
      </c>
      <c r="K429">
        <v>1.206852</v>
      </c>
      <c r="L429">
        <v>6.03</v>
      </c>
      <c r="M429">
        <v>36.21</v>
      </c>
      <c r="N429">
        <v>181.03</v>
      </c>
      <c r="O429">
        <v>12</v>
      </c>
      <c r="P429">
        <v>23</v>
      </c>
      <c r="Q429" s="1">
        <v>0.52170000000000005</v>
      </c>
      <c r="R429">
        <v>1</v>
      </c>
      <c r="S429">
        <v>0</v>
      </c>
    </row>
    <row r="430" spans="1:19">
      <c r="A430" t="s">
        <v>248</v>
      </c>
      <c r="B430" t="s">
        <v>355</v>
      </c>
      <c r="C430" t="s">
        <v>356</v>
      </c>
      <c r="D430" t="s">
        <v>365</v>
      </c>
      <c r="E430" t="s">
        <v>23</v>
      </c>
      <c r="F430">
        <v>0.2</v>
      </c>
      <c r="G430">
        <v>0.2</v>
      </c>
      <c r="H430">
        <v>0</v>
      </c>
      <c r="I430">
        <v>0</v>
      </c>
      <c r="J430">
        <v>0</v>
      </c>
      <c r="K430">
        <v>3.0171299999999999</v>
      </c>
      <c r="L430">
        <v>15.09</v>
      </c>
      <c r="M430">
        <v>90.51</v>
      </c>
      <c r="N430">
        <v>452.57</v>
      </c>
      <c r="O430">
        <v>30</v>
      </c>
      <c r="P430">
        <v>45</v>
      </c>
      <c r="Q430" s="1">
        <v>0.66669999999999996</v>
      </c>
      <c r="R430">
        <v>1</v>
      </c>
      <c r="S430">
        <v>0</v>
      </c>
    </row>
    <row r="431" spans="1:19">
      <c r="A431" t="s">
        <v>248</v>
      </c>
      <c r="B431" t="s">
        <v>355</v>
      </c>
      <c r="C431" t="s">
        <v>356</v>
      </c>
      <c r="D431" t="s">
        <v>366</v>
      </c>
      <c r="E431" t="s">
        <v>23</v>
      </c>
      <c r="F431">
        <v>0.2</v>
      </c>
      <c r="G431">
        <v>0</v>
      </c>
      <c r="H431">
        <v>0</v>
      </c>
      <c r="I431">
        <v>0.2</v>
      </c>
      <c r="J431">
        <v>0.2</v>
      </c>
      <c r="K431">
        <v>1.206852</v>
      </c>
      <c r="L431">
        <v>6.03</v>
      </c>
      <c r="M431">
        <v>36.21</v>
      </c>
      <c r="N431">
        <v>181.03</v>
      </c>
      <c r="O431">
        <v>12</v>
      </c>
      <c r="P431">
        <v>23</v>
      </c>
      <c r="Q431" s="1">
        <v>0.52170000000000005</v>
      </c>
      <c r="R431">
        <v>1</v>
      </c>
      <c r="S431">
        <v>0</v>
      </c>
    </row>
    <row r="432" spans="1:19">
      <c r="A432" t="s">
        <v>248</v>
      </c>
      <c r="B432" t="s">
        <v>355</v>
      </c>
      <c r="C432" t="s">
        <v>356</v>
      </c>
      <c r="D432" t="s">
        <v>367</v>
      </c>
      <c r="E432" t="s">
        <v>23</v>
      </c>
      <c r="F432">
        <v>0.18820000000000001</v>
      </c>
      <c r="G432">
        <v>0</v>
      </c>
      <c r="H432">
        <v>0</v>
      </c>
      <c r="I432">
        <v>0.18820000000000001</v>
      </c>
      <c r="J432">
        <v>0.18820000000000001</v>
      </c>
      <c r="K432">
        <v>1.954283</v>
      </c>
      <c r="L432">
        <v>10.38</v>
      </c>
      <c r="M432">
        <v>58.63</v>
      </c>
      <c r="N432">
        <v>311.52</v>
      </c>
      <c r="O432">
        <v>19</v>
      </c>
      <c r="P432">
        <v>23</v>
      </c>
      <c r="Q432" s="1">
        <v>0.82609999999999995</v>
      </c>
      <c r="R432">
        <v>1</v>
      </c>
      <c r="S432">
        <v>0</v>
      </c>
    </row>
    <row r="433" spans="1:19">
      <c r="A433" t="s">
        <v>248</v>
      </c>
      <c r="B433" t="s">
        <v>355</v>
      </c>
      <c r="C433" t="s">
        <v>356</v>
      </c>
      <c r="D433" t="s">
        <v>368</v>
      </c>
      <c r="E433" t="s">
        <v>23</v>
      </c>
      <c r="F433">
        <v>0.2</v>
      </c>
      <c r="G433">
        <v>0</v>
      </c>
      <c r="H433">
        <v>0</v>
      </c>
      <c r="I433">
        <v>0.2</v>
      </c>
      <c r="J433">
        <v>0.2</v>
      </c>
      <c r="K433">
        <v>0.80456799999999995</v>
      </c>
      <c r="L433">
        <v>4.0199999999999996</v>
      </c>
      <c r="M433">
        <v>24.14</v>
      </c>
      <c r="N433">
        <v>120.69</v>
      </c>
      <c r="O433">
        <v>8</v>
      </c>
      <c r="P433">
        <v>23</v>
      </c>
      <c r="Q433" s="1">
        <v>0.3478</v>
      </c>
      <c r="R433">
        <v>1</v>
      </c>
      <c r="S433">
        <v>0</v>
      </c>
    </row>
    <row r="434" spans="1:19">
      <c r="A434" t="s">
        <v>248</v>
      </c>
      <c r="B434" t="s">
        <v>355</v>
      </c>
      <c r="C434" t="s">
        <v>356</v>
      </c>
      <c r="D434" t="s">
        <v>369</v>
      </c>
      <c r="E434" t="s">
        <v>23</v>
      </c>
      <c r="F434">
        <v>0</v>
      </c>
      <c r="G434">
        <v>0</v>
      </c>
      <c r="H434">
        <v>0</v>
      </c>
      <c r="I434">
        <v>1.09E-2</v>
      </c>
      <c r="J434">
        <v>1.09E-2</v>
      </c>
      <c r="L434">
        <v>0</v>
      </c>
      <c r="M434">
        <v>0</v>
      </c>
      <c r="N434">
        <v>0</v>
      </c>
      <c r="O434">
        <v>0</v>
      </c>
      <c r="P434">
        <v>20</v>
      </c>
      <c r="Q434" s="1">
        <v>0</v>
      </c>
      <c r="R434">
        <v>1</v>
      </c>
      <c r="S434">
        <v>0</v>
      </c>
    </row>
    <row r="435" spans="1:19">
      <c r="A435" t="s">
        <v>248</v>
      </c>
      <c r="B435" t="s">
        <v>370</v>
      </c>
      <c r="C435" t="s">
        <v>371</v>
      </c>
      <c r="D435" t="s">
        <v>372</v>
      </c>
      <c r="E435" t="s">
        <v>23</v>
      </c>
      <c r="F435">
        <v>0.2</v>
      </c>
      <c r="G435">
        <v>0</v>
      </c>
      <c r="H435">
        <v>0</v>
      </c>
      <c r="I435">
        <v>0.2</v>
      </c>
      <c r="J435">
        <v>0.2</v>
      </c>
      <c r="K435">
        <v>2.559984</v>
      </c>
      <c r="L435">
        <v>12.8</v>
      </c>
      <c r="M435">
        <v>76.8</v>
      </c>
      <c r="N435">
        <v>384</v>
      </c>
      <c r="O435">
        <v>28</v>
      </c>
      <c r="P435">
        <v>30</v>
      </c>
      <c r="Q435" s="1">
        <v>0.93330000000000002</v>
      </c>
      <c r="R435">
        <v>1</v>
      </c>
      <c r="S435">
        <v>0</v>
      </c>
    </row>
    <row r="436" spans="1:19">
      <c r="A436" t="s">
        <v>248</v>
      </c>
      <c r="B436" t="s">
        <v>370</v>
      </c>
      <c r="C436" t="s">
        <v>371</v>
      </c>
      <c r="D436" t="s">
        <v>373</v>
      </c>
      <c r="E436" t="s">
        <v>23</v>
      </c>
      <c r="F436">
        <v>1</v>
      </c>
      <c r="G436">
        <v>0.4</v>
      </c>
      <c r="H436">
        <v>0</v>
      </c>
      <c r="I436">
        <v>0.6</v>
      </c>
      <c r="J436">
        <v>0.6</v>
      </c>
      <c r="K436">
        <v>21.349321</v>
      </c>
      <c r="L436">
        <v>21.35</v>
      </c>
      <c r="M436">
        <v>640.48</v>
      </c>
      <c r="N436">
        <v>640.48</v>
      </c>
      <c r="O436">
        <v>213</v>
      </c>
      <c r="P436">
        <v>265</v>
      </c>
      <c r="Q436" s="1">
        <v>0.80379999999999996</v>
      </c>
      <c r="R436">
        <v>5</v>
      </c>
      <c r="S436">
        <v>7</v>
      </c>
    </row>
    <row r="437" spans="1:19">
      <c r="A437" t="s">
        <v>248</v>
      </c>
      <c r="B437" t="s">
        <v>370</v>
      </c>
      <c r="C437" t="s">
        <v>371</v>
      </c>
      <c r="D437" t="s">
        <v>374</v>
      </c>
      <c r="E437" t="s">
        <v>23</v>
      </c>
      <c r="F437">
        <v>0.4</v>
      </c>
      <c r="G437">
        <v>0</v>
      </c>
      <c r="H437">
        <v>0</v>
      </c>
      <c r="I437">
        <v>0.4</v>
      </c>
      <c r="J437">
        <v>0.4</v>
      </c>
      <c r="K437">
        <v>11.1</v>
      </c>
      <c r="L437">
        <v>27.75</v>
      </c>
      <c r="M437">
        <v>333</v>
      </c>
      <c r="N437">
        <v>832.5</v>
      </c>
      <c r="O437">
        <v>111</v>
      </c>
      <c r="P437">
        <v>119</v>
      </c>
      <c r="Q437" s="1">
        <v>0.93279999999999996</v>
      </c>
      <c r="R437">
        <v>2</v>
      </c>
      <c r="S437">
        <v>5</v>
      </c>
    </row>
    <row r="438" spans="1:19">
      <c r="A438" t="s">
        <v>248</v>
      </c>
      <c r="B438" t="s">
        <v>375</v>
      </c>
      <c r="C438" t="s">
        <v>376</v>
      </c>
      <c r="D438" t="s">
        <v>377</v>
      </c>
      <c r="E438" t="s">
        <v>23</v>
      </c>
      <c r="F438">
        <v>0.2</v>
      </c>
      <c r="G438">
        <v>0</v>
      </c>
      <c r="H438">
        <v>0</v>
      </c>
      <c r="I438">
        <v>0.2</v>
      </c>
      <c r="J438">
        <v>0.2</v>
      </c>
      <c r="K438">
        <v>2</v>
      </c>
      <c r="L438">
        <v>10</v>
      </c>
      <c r="M438">
        <v>60</v>
      </c>
      <c r="N438">
        <v>300</v>
      </c>
      <c r="O438">
        <v>20</v>
      </c>
      <c r="P438">
        <v>50</v>
      </c>
      <c r="Q438" s="1">
        <v>0.4</v>
      </c>
      <c r="R438">
        <v>1</v>
      </c>
      <c r="S438">
        <v>0</v>
      </c>
    </row>
    <row r="439" spans="1:19">
      <c r="A439" t="s">
        <v>248</v>
      </c>
      <c r="B439" t="s">
        <v>378</v>
      </c>
      <c r="C439" t="s">
        <v>379</v>
      </c>
      <c r="D439" t="s">
        <v>380</v>
      </c>
      <c r="E439" t="s">
        <v>23</v>
      </c>
      <c r="F439">
        <v>0.26669999999999999</v>
      </c>
      <c r="G439">
        <v>0.26669999999999999</v>
      </c>
      <c r="H439">
        <v>0</v>
      </c>
      <c r="I439">
        <v>0</v>
      </c>
      <c r="J439">
        <v>0</v>
      </c>
      <c r="K439">
        <v>3.9999989999999999</v>
      </c>
      <c r="L439">
        <v>15</v>
      </c>
      <c r="M439">
        <v>120</v>
      </c>
      <c r="N439">
        <v>449.94</v>
      </c>
      <c r="O439">
        <v>30</v>
      </c>
      <c r="P439">
        <v>50</v>
      </c>
      <c r="Q439" s="1">
        <v>0.6</v>
      </c>
      <c r="R439">
        <v>1</v>
      </c>
      <c r="S439">
        <v>0</v>
      </c>
    </row>
    <row r="440" spans="1:19">
      <c r="A440" t="s">
        <v>248</v>
      </c>
      <c r="B440" t="s">
        <v>378</v>
      </c>
      <c r="C440" t="s">
        <v>379</v>
      </c>
      <c r="D440" t="s">
        <v>381</v>
      </c>
      <c r="E440" t="s">
        <v>23</v>
      </c>
      <c r="F440">
        <v>0.26669999999999999</v>
      </c>
      <c r="G440">
        <v>0.26669999999999999</v>
      </c>
      <c r="H440">
        <v>0</v>
      </c>
      <c r="I440">
        <v>0</v>
      </c>
      <c r="J440">
        <v>0</v>
      </c>
      <c r="K440">
        <v>1.7333329</v>
      </c>
      <c r="L440">
        <v>6.5</v>
      </c>
      <c r="M440">
        <v>52</v>
      </c>
      <c r="N440">
        <v>194.98</v>
      </c>
      <c r="O440">
        <v>13</v>
      </c>
      <c r="P440">
        <v>50</v>
      </c>
      <c r="Q440" s="1">
        <v>0.26</v>
      </c>
      <c r="R440">
        <v>1</v>
      </c>
      <c r="S440">
        <v>0</v>
      </c>
    </row>
    <row r="441" spans="1:19">
      <c r="A441" t="s">
        <v>248</v>
      </c>
      <c r="B441" t="s">
        <v>378</v>
      </c>
      <c r="C441" t="s">
        <v>379</v>
      </c>
      <c r="D441" t="s">
        <v>382</v>
      </c>
      <c r="E441" t="s">
        <v>23</v>
      </c>
      <c r="F441">
        <v>0.26669999999999999</v>
      </c>
      <c r="G441">
        <v>0.26669999999999999</v>
      </c>
      <c r="H441">
        <v>0</v>
      </c>
      <c r="I441">
        <v>0</v>
      </c>
      <c r="J441">
        <v>0</v>
      </c>
      <c r="K441">
        <v>2.3999994</v>
      </c>
      <c r="L441">
        <v>9</v>
      </c>
      <c r="M441">
        <v>72</v>
      </c>
      <c r="N441">
        <v>269.97000000000003</v>
      </c>
      <c r="O441">
        <v>18</v>
      </c>
      <c r="P441">
        <v>50</v>
      </c>
      <c r="Q441" s="1">
        <v>0.36</v>
      </c>
      <c r="R441">
        <v>1</v>
      </c>
      <c r="S441">
        <v>0</v>
      </c>
    </row>
    <row r="442" spans="1:19">
      <c r="A442" t="s">
        <v>248</v>
      </c>
      <c r="B442" t="s">
        <v>378</v>
      </c>
      <c r="C442" t="s">
        <v>379</v>
      </c>
      <c r="D442" t="s">
        <v>383</v>
      </c>
      <c r="E442" t="s">
        <v>23</v>
      </c>
      <c r="F442">
        <v>3.27E-2</v>
      </c>
      <c r="G442">
        <v>0</v>
      </c>
      <c r="H442">
        <v>0</v>
      </c>
      <c r="I442">
        <v>3.27E-2</v>
      </c>
      <c r="J442">
        <v>3.27E-2</v>
      </c>
      <c r="K442">
        <v>3.3333300000000003E-2</v>
      </c>
      <c r="L442">
        <v>8.15</v>
      </c>
      <c r="M442">
        <v>8</v>
      </c>
      <c r="N442">
        <v>244.65</v>
      </c>
      <c r="O442">
        <v>3</v>
      </c>
      <c r="P442">
        <v>20</v>
      </c>
      <c r="Q442" s="1">
        <v>0.15</v>
      </c>
      <c r="R442">
        <v>1</v>
      </c>
      <c r="S442">
        <v>0</v>
      </c>
    </row>
    <row r="443" spans="1:19">
      <c r="A443" t="s">
        <v>248</v>
      </c>
      <c r="B443" t="s">
        <v>384</v>
      </c>
      <c r="C443" t="s">
        <v>385</v>
      </c>
      <c r="D443" t="s">
        <v>386</v>
      </c>
      <c r="E443" t="s">
        <v>23</v>
      </c>
      <c r="F443">
        <v>0.753</v>
      </c>
      <c r="G443">
        <v>0</v>
      </c>
      <c r="H443">
        <v>0.753</v>
      </c>
      <c r="I443">
        <v>0</v>
      </c>
      <c r="J443">
        <v>0</v>
      </c>
      <c r="K443">
        <v>8.7039960000000001</v>
      </c>
      <c r="L443">
        <v>11.56</v>
      </c>
      <c r="M443">
        <v>261.12</v>
      </c>
      <c r="N443">
        <v>346.77</v>
      </c>
      <c r="O443">
        <v>42</v>
      </c>
      <c r="P443">
        <v>56</v>
      </c>
      <c r="Q443" s="1">
        <v>0.75</v>
      </c>
      <c r="R443">
        <v>2</v>
      </c>
      <c r="S443">
        <v>0</v>
      </c>
    </row>
    <row r="444" spans="1:19">
      <c r="A444" t="s">
        <v>248</v>
      </c>
      <c r="B444" t="s">
        <v>387</v>
      </c>
      <c r="C444" t="s">
        <v>388</v>
      </c>
      <c r="D444" t="s">
        <v>389</v>
      </c>
      <c r="E444" t="s">
        <v>23</v>
      </c>
      <c r="F444">
        <v>0.61960000000000004</v>
      </c>
      <c r="G444">
        <v>0</v>
      </c>
      <c r="H444">
        <v>0</v>
      </c>
      <c r="I444">
        <v>0.61960000000000004</v>
      </c>
      <c r="J444">
        <v>0.61960000000000004</v>
      </c>
      <c r="K444">
        <v>9.3152348000000007</v>
      </c>
      <c r="L444">
        <v>15.03</v>
      </c>
      <c r="M444">
        <v>279.45999999999998</v>
      </c>
      <c r="N444">
        <v>451.03</v>
      </c>
      <c r="O444">
        <v>55</v>
      </c>
      <c r="P444">
        <v>80</v>
      </c>
      <c r="Q444" s="1">
        <v>0.6875</v>
      </c>
      <c r="R444">
        <v>2</v>
      </c>
      <c r="S444">
        <v>0</v>
      </c>
    </row>
    <row r="445" spans="1:19">
      <c r="A445" t="s">
        <v>248</v>
      </c>
      <c r="B445" t="s">
        <v>387</v>
      </c>
      <c r="C445" t="s">
        <v>388</v>
      </c>
      <c r="D445" t="s">
        <v>390</v>
      </c>
      <c r="E445" t="s">
        <v>23</v>
      </c>
      <c r="F445">
        <v>0.30980000000000002</v>
      </c>
      <c r="G445">
        <v>0</v>
      </c>
      <c r="H445">
        <v>0</v>
      </c>
      <c r="I445">
        <v>0.30980000000000002</v>
      </c>
      <c r="J445">
        <v>0.30980000000000002</v>
      </c>
      <c r="K445">
        <v>1.4999994000000001</v>
      </c>
      <c r="L445">
        <v>4.84</v>
      </c>
      <c r="M445">
        <v>45</v>
      </c>
      <c r="N445">
        <v>145.25</v>
      </c>
      <c r="O445">
        <v>9</v>
      </c>
      <c r="P445">
        <v>30</v>
      </c>
      <c r="Q445" s="1">
        <v>0.3</v>
      </c>
      <c r="R445">
        <v>1</v>
      </c>
      <c r="S445">
        <v>0</v>
      </c>
    </row>
    <row r="446" spans="1:19">
      <c r="A446" t="s">
        <v>248</v>
      </c>
      <c r="B446" t="s">
        <v>387</v>
      </c>
      <c r="C446" t="s">
        <v>388</v>
      </c>
      <c r="D446" t="s">
        <v>391</v>
      </c>
      <c r="E446" t="s">
        <v>23</v>
      </c>
      <c r="F446">
        <v>0.30980000000000002</v>
      </c>
      <c r="G446">
        <v>0</v>
      </c>
      <c r="H446">
        <v>0</v>
      </c>
      <c r="I446">
        <v>0.30980000000000002</v>
      </c>
      <c r="J446">
        <v>0.30980000000000002</v>
      </c>
      <c r="K446">
        <v>2.1666658000000001</v>
      </c>
      <c r="L446">
        <v>6.99</v>
      </c>
      <c r="M446">
        <v>65</v>
      </c>
      <c r="N446">
        <v>209.81</v>
      </c>
      <c r="O446">
        <v>13</v>
      </c>
      <c r="P446">
        <v>50</v>
      </c>
      <c r="Q446" s="1">
        <v>0.26</v>
      </c>
      <c r="R446">
        <v>1</v>
      </c>
      <c r="S446">
        <v>0</v>
      </c>
    </row>
    <row r="447" spans="1:19">
      <c r="A447" t="s">
        <v>248</v>
      </c>
      <c r="B447" t="s">
        <v>387</v>
      </c>
      <c r="C447" t="s">
        <v>388</v>
      </c>
      <c r="D447" t="s">
        <v>392</v>
      </c>
      <c r="E447" t="s">
        <v>23</v>
      </c>
      <c r="F447">
        <v>0.30980000000000002</v>
      </c>
      <c r="G447">
        <v>0</v>
      </c>
      <c r="H447">
        <v>0</v>
      </c>
      <c r="I447">
        <v>0.30980000000000002</v>
      </c>
      <c r="J447">
        <v>0.30980000000000002</v>
      </c>
      <c r="K447">
        <v>2.9999988000000002</v>
      </c>
      <c r="L447">
        <v>9.68</v>
      </c>
      <c r="M447">
        <v>90</v>
      </c>
      <c r="N447">
        <v>290.51</v>
      </c>
      <c r="O447">
        <v>18</v>
      </c>
      <c r="P447">
        <v>50</v>
      </c>
      <c r="Q447" s="1">
        <v>0.36</v>
      </c>
      <c r="R447">
        <v>1</v>
      </c>
      <c r="S447">
        <v>0</v>
      </c>
    </row>
    <row r="448" spans="1:19">
      <c r="A448" t="s">
        <v>248</v>
      </c>
      <c r="B448" t="s">
        <v>387</v>
      </c>
      <c r="C448" t="s">
        <v>388</v>
      </c>
      <c r="D448" t="s">
        <v>393</v>
      </c>
      <c r="E448" t="s">
        <v>23</v>
      </c>
      <c r="F448">
        <v>0.30980000000000002</v>
      </c>
      <c r="G448">
        <v>0</v>
      </c>
      <c r="H448">
        <v>0</v>
      </c>
      <c r="I448">
        <v>0.30980000000000002</v>
      </c>
      <c r="J448">
        <v>0.30980000000000002</v>
      </c>
      <c r="K448">
        <v>2.1666658000000001</v>
      </c>
      <c r="L448">
        <v>6.99</v>
      </c>
      <c r="M448">
        <v>65</v>
      </c>
      <c r="N448">
        <v>209.81</v>
      </c>
      <c r="O448">
        <v>13</v>
      </c>
      <c r="P448">
        <v>20</v>
      </c>
      <c r="Q448" s="1">
        <v>0.65</v>
      </c>
      <c r="R448">
        <v>1</v>
      </c>
      <c r="S448">
        <v>0</v>
      </c>
    </row>
    <row r="449" spans="1:19">
      <c r="A449" t="s">
        <v>248</v>
      </c>
      <c r="B449" t="s">
        <v>387</v>
      </c>
      <c r="C449" t="s">
        <v>388</v>
      </c>
      <c r="D449" t="s">
        <v>394</v>
      </c>
      <c r="E449" t="s">
        <v>23</v>
      </c>
      <c r="F449">
        <v>0.30980000000000002</v>
      </c>
      <c r="G449">
        <v>0</v>
      </c>
      <c r="H449">
        <v>0</v>
      </c>
      <c r="I449">
        <v>0.30980000000000002</v>
      </c>
      <c r="J449">
        <v>0.30980000000000002</v>
      </c>
      <c r="K449">
        <v>4.3333316000000002</v>
      </c>
      <c r="L449">
        <v>13.99</v>
      </c>
      <c r="M449">
        <v>130</v>
      </c>
      <c r="N449">
        <v>419.63</v>
      </c>
      <c r="O449">
        <v>26</v>
      </c>
      <c r="P449">
        <v>50</v>
      </c>
      <c r="Q449" s="1">
        <v>0.52</v>
      </c>
      <c r="R449">
        <v>1</v>
      </c>
      <c r="S449">
        <v>0</v>
      </c>
    </row>
    <row r="450" spans="1:19">
      <c r="A450" t="s">
        <v>248</v>
      </c>
      <c r="B450" t="s">
        <v>387</v>
      </c>
      <c r="C450" t="s">
        <v>388</v>
      </c>
      <c r="D450" t="s">
        <v>395</v>
      </c>
      <c r="E450" t="s">
        <v>23</v>
      </c>
      <c r="F450">
        <v>0.30980000000000002</v>
      </c>
      <c r="G450">
        <v>0</v>
      </c>
      <c r="H450">
        <v>0</v>
      </c>
      <c r="I450">
        <v>0.30980000000000002</v>
      </c>
      <c r="J450">
        <v>0.30980000000000002</v>
      </c>
      <c r="K450">
        <v>2.8333322000000001</v>
      </c>
      <c r="L450">
        <v>9.15</v>
      </c>
      <c r="M450">
        <v>85</v>
      </c>
      <c r="N450">
        <v>274.37</v>
      </c>
      <c r="O450">
        <v>17</v>
      </c>
      <c r="P450">
        <v>50</v>
      </c>
      <c r="Q450" s="1">
        <v>0.34</v>
      </c>
      <c r="R450">
        <v>1</v>
      </c>
      <c r="S450">
        <v>0</v>
      </c>
    </row>
    <row r="451" spans="1:19">
      <c r="A451" t="s">
        <v>248</v>
      </c>
      <c r="B451" t="s">
        <v>387</v>
      </c>
      <c r="C451" t="s">
        <v>388</v>
      </c>
      <c r="D451" t="s">
        <v>396</v>
      </c>
      <c r="E451" t="s">
        <v>23</v>
      </c>
      <c r="F451">
        <v>0.30980000000000002</v>
      </c>
      <c r="G451">
        <v>0</v>
      </c>
      <c r="H451">
        <v>0</v>
      </c>
      <c r="I451">
        <v>0.30980000000000002</v>
      </c>
      <c r="J451">
        <v>0.30980000000000002</v>
      </c>
      <c r="K451">
        <v>2.6714280000000001</v>
      </c>
      <c r="L451">
        <v>8.6199999999999992</v>
      </c>
      <c r="M451">
        <v>80.14</v>
      </c>
      <c r="N451">
        <v>258.69</v>
      </c>
      <c r="O451">
        <v>15</v>
      </c>
      <c r="P451">
        <v>30</v>
      </c>
      <c r="Q451" s="1">
        <v>0.5</v>
      </c>
      <c r="R451">
        <v>1</v>
      </c>
      <c r="S451">
        <v>0</v>
      </c>
    </row>
    <row r="452" spans="1:19">
      <c r="A452" t="s">
        <v>248</v>
      </c>
      <c r="B452" t="s">
        <v>397</v>
      </c>
      <c r="C452" t="s">
        <v>398</v>
      </c>
      <c r="D452" t="s">
        <v>399</v>
      </c>
      <c r="E452" t="s">
        <v>23</v>
      </c>
      <c r="F452">
        <v>0.1333</v>
      </c>
      <c r="G452">
        <v>0.1333</v>
      </c>
      <c r="H452">
        <v>0</v>
      </c>
      <c r="I452">
        <v>0</v>
      </c>
      <c r="J452">
        <v>0</v>
      </c>
      <c r="K452">
        <v>1.3405697999999999</v>
      </c>
      <c r="L452">
        <v>10.06</v>
      </c>
      <c r="M452">
        <v>40.22</v>
      </c>
      <c r="N452">
        <v>301.7</v>
      </c>
      <c r="O452">
        <v>18</v>
      </c>
      <c r="P452">
        <v>36</v>
      </c>
      <c r="Q452" s="1">
        <v>0.5</v>
      </c>
      <c r="R452">
        <v>1</v>
      </c>
      <c r="S452">
        <v>0</v>
      </c>
    </row>
    <row r="453" spans="1:19">
      <c r="A453" t="s">
        <v>248</v>
      </c>
      <c r="B453" t="s">
        <v>397</v>
      </c>
      <c r="C453" t="s">
        <v>398</v>
      </c>
      <c r="D453" t="s">
        <v>400</v>
      </c>
      <c r="E453" t="s">
        <v>23</v>
      </c>
      <c r="F453">
        <v>0.30980000000000002</v>
      </c>
      <c r="G453">
        <v>0</v>
      </c>
      <c r="H453">
        <v>0</v>
      </c>
      <c r="I453">
        <v>0.30980000000000002</v>
      </c>
      <c r="J453">
        <v>0.30980000000000002</v>
      </c>
      <c r="K453">
        <v>1.8133330000000001</v>
      </c>
      <c r="L453">
        <v>5.85</v>
      </c>
      <c r="M453">
        <v>54.4</v>
      </c>
      <c r="N453">
        <v>175.6</v>
      </c>
      <c r="O453">
        <v>10</v>
      </c>
      <c r="P453">
        <v>22</v>
      </c>
      <c r="Q453" s="1">
        <v>0.45450000000000002</v>
      </c>
      <c r="R453">
        <v>1</v>
      </c>
      <c r="S453">
        <v>0</v>
      </c>
    </row>
    <row r="454" spans="1:19">
      <c r="A454" t="s">
        <v>248</v>
      </c>
      <c r="B454" t="s">
        <v>397</v>
      </c>
      <c r="C454" t="s">
        <v>398</v>
      </c>
      <c r="D454" t="s">
        <v>401</v>
      </c>
      <c r="E454" t="s">
        <v>23</v>
      </c>
      <c r="F454">
        <v>0.30980000000000002</v>
      </c>
      <c r="G454">
        <v>0</v>
      </c>
      <c r="H454">
        <v>0</v>
      </c>
      <c r="I454">
        <v>0.30980000000000002</v>
      </c>
      <c r="J454">
        <v>0.30980000000000002</v>
      </c>
      <c r="K454">
        <v>2.5386662000000002</v>
      </c>
      <c r="L454">
        <v>8.19</v>
      </c>
      <c r="M454">
        <v>76.16</v>
      </c>
      <c r="N454">
        <v>245.84</v>
      </c>
      <c r="O454">
        <v>14</v>
      </c>
      <c r="P454">
        <v>22</v>
      </c>
      <c r="Q454" s="1">
        <v>0.63639999999999997</v>
      </c>
      <c r="R454">
        <v>1</v>
      </c>
      <c r="S454">
        <v>0</v>
      </c>
    </row>
    <row r="455" spans="1:19">
      <c r="A455" t="s">
        <v>248</v>
      </c>
      <c r="B455" t="s">
        <v>397</v>
      </c>
      <c r="C455" t="s">
        <v>398</v>
      </c>
      <c r="D455" t="s">
        <v>402</v>
      </c>
      <c r="E455" t="s">
        <v>23</v>
      </c>
      <c r="F455">
        <v>0.30980000000000002</v>
      </c>
      <c r="G455">
        <v>0.30980000000000002</v>
      </c>
      <c r="H455">
        <v>0</v>
      </c>
      <c r="I455">
        <v>0</v>
      </c>
      <c r="J455">
        <v>0</v>
      </c>
      <c r="K455">
        <v>3.5479999966000002</v>
      </c>
      <c r="L455">
        <v>11.45</v>
      </c>
      <c r="M455">
        <v>106.44</v>
      </c>
      <c r="N455">
        <v>343.58</v>
      </c>
      <c r="O455">
        <v>37</v>
      </c>
      <c r="P455">
        <v>22</v>
      </c>
      <c r="Q455" s="1">
        <v>1.6818</v>
      </c>
      <c r="R455">
        <v>1</v>
      </c>
      <c r="S455">
        <v>0</v>
      </c>
    </row>
    <row r="456" spans="1:19">
      <c r="A456" t="s">
        <v>248</v>
      </c>
      <c r="B456" t="s">
        <v>397</v>
      </c>
      <c r="C456" t="s">
        <v>398</v>
      </c>
      <c r="D456" t="s">
        <v>403</v>
      </c>
      <c r="E456" t="s">
        <v>23</v>
      </c>
      <c r="F456">
        <v>0.30980000000000002</v>
      </c>
      <c r="G456">
        <v>0</v>
      </c>
      <c r="H456">
        <v>0</v>
      </c>
      <c r="I456">
        <v>0.30980000000000002</v>
      </c>
      <c r="J456">
        <v>0.30980000000000002</v>
      </c>
      <c r="K456">
        <v>3.2639993999999999</v>
      </c>
      <c r="L456">
        <v>10.54</v>
      </c>
      <c r="M456">
        <v>97.92</v>
      </c>
      <c r="N456">
        <v>316.07</v>
      </c>
      <c r="O456">
        <v>18</v>
      </c>
      <c r="P456">
        <v>23</v>
      </c>
      <c r="Q456" s="1">
        <v>0.78259999999999996</v>
      </c>
      <c r="R456">
        <v>1</v>
      </c>
      <c r="S456">
        <v>0</v>
      </c>
    </row>
    <row r="457" spans="1:19">
      <c r="A457" t="s">
        <v>248</v>
      </c>
      <c r="B457" t="s">
        <v>397</v>
      </c>
      <c r="C457" t="s">
        <v>398</v>
      </c>
      <c r="D457" t="s">
        <v>404</v>
      </c>
      <c r="E457" t="s">
        <v>23</v>
      </c>
      <c r="F457">
        <v>0.2</v>
      </c>
      <c r="G457">
        <v>0</v>
      </c>
      <c r="H457">
        <v>0</v>
      </c>
      <c r="I457">
        <v>0.2</v>
      </c>
      <c r="J457">
        <v>0.2</v>
      </c>
      <c r="K457">
        <v>2.2439990999999999</v>
      </c>
      <c r="L457">
        <v>11.22</v>
      </c>
      <c r="M457">
        <v>67.319999999999993</v>
      </c>
      <c r="N457">
        <v>336.6</v>
      </c>
      <c r="O457">
        <v>21</v>
      </c>
      <c r="P457">
        <v>22</v>
      </c>
      <c r="Q457" s="1">
        <v>0.95450000000000002</v>
      </c>
      <c r="R457">
        <v>1</v>
      </c>
      <c r="S457">
        <v>0</v>
      </c>
    </row>
    <row r="458" spans="1:19">
      <c r="A458" t="s">
        <v>248</v>
      </c>
      <c r="B458" t="s">
        <v>397</v>
      </c>
      <c r="C458" t="s">
        <v>398</v>
      </c>
      <c r="D458" t="s">
        <v>405</v>
      </c>
      <c r="E458" t="s">
        <v>23</v>
      </c>
      <c r="F458">
        <v>0.30980000000000002</v>
      </c>
      <c r="G458">
        <v>0</v>
      </c>
      <c r="H458">
        <v>0</v>
      </c>
      <c r="I458">
        <v>0.30980000000000002</v>
      </c>
      <c r="J458">
        <v>0.30980000000000002</v>
      </c>
      <c r="K458">
        <v>1.8333326000000001</v>
      </c>
      <c r="L458">
        <v>12.91</v>
      </c>
      <c r="M458">
        <v>120</v>
      </c>
      <c r="N458">
        <v>387.35</v>
      </c>
      <c r="O458">
        <v>24</v>
      </c>
      <c r="P458">
        <v>26</v>
      </c>
      <c r="Q458" s="1">
        <v>0.92310000000000003</v>
      </c>
      <c r="R458">
        <v>1</v>
      </c>
      <c r="S458">
        <v>0</v>
      </c>
    </row>
    <row r="459" spans="1:19">
      <c r="A459" t="s">
        <v>248</v>
      </c>
      <c r="B459" t="s">
        <v>397</v>
      </c>
      <c r="C459" t="s">
        <v>398</v>
      </c>
      <c r="D459" t="s">
        <v>406</v>
      </c>
      <c r="E459" t="s">
        <v>23</v>
      </c>
      <c r="F459">
        <v>0.30980000000000002</v>
      </c>
      <c r="G459">
        <v>0</v>
      </c>
      <c r="H459">
        <v>0</v>
      </c>
      <c r="I459">
        <v>0.30980000000000002</v>
      </c>
      <c r="J459">
        <v>0.30980000000000002</v>
      </c>
      <c r="K459">
        <v>1.3885714274000001</v>
      </c>
      <c r="L459">
        <v>4.4800000000000004</v>
      </c>
      <c r="M459">
        <v>41.66</v>
      </c>
      <c r="N459">
        <v>134.46</v>
      </c>
      <c r="O459">
        <v>17</v>
      </c>
      <c r="P459">
        <v>23</v>
      </c>
      <c r="Q459" s="1">
        <v>0.73909999999999998</v>
      </c>
      <c r="R459">
        <v>1</v>
      </c>
      <c r="S459">
        <v>0</v>
      </c>
    </row>
    <row r="460" spans="1:19">
      <c r="A460" t="s">
        <v>248</v>
      </c>
      <c r="B460" t="s">
        <v>397</v>
      </c>
      <c r="C460" t="s">
        <v>398</v>
      </c>
      <c r="D460" t="s">
        <v>407</v>
      </c>
      <c r="E460" t="s">
        <v>23</v>
      </c>
      <c r="F460">
        <v>0.1215</v>
      </c>
      <c r="G460">
        <v>0</v>
      </c>
      <c r="H460">
        <v>0</v>
      </c>
      <c r="I460">
        <v>0.1215</v>
      </c>
      <c r="J460">
        <v>0.1215</v>
      </c>
      <c r="K460">
        <v>0.59999999940000004</v>
      </c>
      <c r="L460">
        <v>4.9400000000000004</v>
      </c>
      <c r="M460">
        <v>18</v>
      </c>
      <c r="N460">
        <v>148.15</v>
      </c>
      <c r="O460">
        <v>18</v>
      </c>
      <c r="P460">
        <v>14</v>
      </c>
      <c r="Q460" s="1">
        <v>1.2857000000000001</v>
      </c>
      <c r="R460">
        <v>1</v>
      </c>
      <c r="S460">
        <v>0</v>
      </c>
    </row>
    <row r="461" spans="1:19">
      <c r="A461" t="s">
        <v>248</v>
      </c>
      <c r="B461" t="s">
        <v>397</v>
      </c>
      <c r="C461" t="s">
        <v>398</v>
      </c>
      <c r="D461" t="s">
        <v>408</v>
      </c>
      <c r="E461" t="s">
        <v>23</v>
      </c>
      <c r="F461">
        <v>0.26669999999999999</v>
      </c>
      <c r="G461">
        <v>0</v>
      </c>
      <c r="H461">
        <v>0</v>
      </c>
      <c r="I461">
        <v>0.26669999999999999</v>
      </c>
      <c r="J461">
        <v>0.26669999999999999</v>
      </c>
      <c r="K461">
        <v>3.0632359999999998</v>
      </c>
      <c r="L461">
        <v>11.49</v>
      </c>
      <c r="M461">
        <v>91.9</v>
      </c>
      <c r="N461">
        <v>344.57</v>
      </c>
      <c r="O461">
        <v>22</v>
      </c>
      <c r="P461">
        <v>23</v>
      </c>
      <c r="Q461" s="1">
        <v>0.95650000000000002</v>
      </c>
      <c r="R461">
        <v>1</v>
      </c>
      <c r="S461">
        <v>0</v>
      </c>
    </row>
    <row r="462" spans="1:19">
      <c r="A462" t="s">
        <v>248</v>
      </c>
      <c r="B462" t="s">
        <v>397</v>
      </c>
      <c r="C462" t="s">
        <v>398</v>
      </c>
      <c r="D462" t="s">
        <v>409</v>
      </c>
      <c r="E462" t="s">
        <v>23</v>
      </c>
      <c r="F462">
        <v>0.1333</v>
      </c>
      <c r="G462">
        <v>0.1333</v>
      </c>
      <c r="H462">
        <v>0</v>
      </c>
      <c r="I462">
        <v>0</v>
      </c>
      <c r="J462">
        <v>0</v>
      </c>
      <c r="K462">
        <v>1.489522</v>
      </c>
      <c r="L462">
        <v>11.17</v>
      </c>
      <c r="M462">
        <v>44.69</v>
      </c>
      <c r="N462">
        <v>335.23</v>
      </c>
      <c r="O462">
        <v>20</v>
      </c>
      <c r="P462">
        <v>32</v>
      </c>
      <c r="Q462" s="1">
        <v>0.625</v>
      </c>
      <c r="R462">
        <v>1</v>
      </c>
      <c r="S462">
        <v>0</v>
      </c>
    </row>
    <row r="463" spans="1:19">
      <c r="A463" t="s">
        <v>248</v>
      </c>
      <c r="B463" t="s">
        <v>397</v>
      </c>
      <c r="C463" t="s">
        <v>398</v>
      </c>
      <c r="D463" t="s">
        <v>410</v>
      </c>
      <c r="E463" t="s">
        <v>23</v>
      </c>
      <c r="F463">
        <v>0.11990000000000001</v>
      </c>
      <c r="G463">
        <v>0</v>
      </c>
      <c r="H463">
        <v>0</v>
      </c>
      <c r="I463">
        <v>0.11990000000000001</v>
      </c>
      <c r="J463">
        <v>0.11990000000000001</v>
      </c>
      <c r="K463">
        <v>0.19999980000000001</v>
      </c>
      <c r="L463">
        <v>6.39</v>
      </c>
      <c r="M463">
        <v>23</v>
      </c>
      <c r="N463">
        <v>191.83</v>
      </c>
      <c r="O463">
        <v>12</v>
      </c>
      <c r="P463">
        <v>20</v>
      </c>
      <c r="Q463" s="1">
        <v>0.6</v>
      </c>
      <c r="R463">
        <v>1</v>
      </c>
      <c r="S463">
        <v>0</v>
      </c>
    </row>
    <row r="464" spans="1:19">
      <c r="A464" t="s">
        <v>248</v>
      </c>
      <c r="B464" t="s">
        <v>411</v>
      </c>
      <c r="C464" t="s">
        <v>412</v>
      </c>
      <c r="D464" t="s">
        <v>413</v>
      </c>
      <c r="E464" t="s">
        <v>23</v>
      </c>
      <c r="F464">
        <v>0.2</v>
      </c>
      <c r="G464">
        <v>0.1</v>
      </c>
      <c r="H464">
        <v>0</v>
      </c>
      <c r="I464">
        <v>0.1</v>
      </c>
      <c r="J464">
        <v>0.1</v>
      </c>
      <c r="K464">
        <v>2.168555</v>
      </c>
      <c r="L464">
        <v>10.84</v>
      </c>
      <c r="M464">
        <v>65.06</v>
      </c>
      <c r="N464">
        <v>325.27999999999997</v>
      </c>
      <c r="O464">
        <v>23</v>
      </c>
      <c r="P464">
        <v>40</v>
      </c>
      <c r="Q464" s="1">
        <v>0.57499999999999996</v>
      </c>
      <c r="R464">
        <v>1</v>
      </c>
      <c r="S464">
        <v>0</v>
      </c>
    </row>
    <row r="465" spans="1:19">
      <c r="A465" t="s">
        <v>248</v>
      </c>
      <c r="B465" t="s">
        <v>411</v>
      </c>
      <c r="C465" t="s">
        <v>412</v>
      </c>
      <c r="D465" t="s">
        <v>414</v>
      </c>
      <c r="E465" t="s">
        <v>23</v>
      </c>
      <c r="F465">
        <v>6.6699999999999995E-2</v>
      </c>
      <c r="G465">
        <v>0</v>
      </c>
      <c r="H465">
        <v>0</v>
      </c>
      <c r="I465">
        <v>6.6699999999999995E-2</v>
      </c>
      <c r="J465">
        <v>6.6699999999999995E-2</v>
      </c>
      <c r="K465">
        <v>0.49999949999999999</v>
      </c>
      <c r="L465">
        <v>7.5</v>
      </c>
      <c r="M465">
        <v>15</v>
      </c>
      <c r="N465">
        <v>224.89</v>
      </c>
      <c r="O465">
        <v>15</v>
      </c>
      <c r="P465">
        <v>50</v>
      </c>
      <c r="Q465" s="1">
        <v>0.3</v>
      </c>
      <c r="R465">
        <v>1</v>
      </c>
      <c r="S465">
        <v>0</v>
      </c>
    </row>
    <row r="466" spans="1:19">
      <c r="A466" t="s">
        <v>248</v>
      </c>
      <c r="B466" t="s">
        <v>411</v>
      </c>
      <c r="C466" t="s">
        <v>412</v>
      </c>
      <c r="D466" t="s">
        <v>415</v>
      </c>
      <c r="E466" t="s">
        <v>23</v>
      </c>
      <c r="F466">
        <v>0.2</v>
      </c>
      <c r="G466">
        <v>0</v>
      </c>
      <c r="H466">
        <v>0</v>
      </c>
      <c r="I466">
        <v>0.2</v>
      </c>
      <c r="J466">
        <v>0.2</v>
      </c>
      <c r="K466">
        <v>1.4959994000000001</v>
      </c>
      <c r="L466">
        <v>7.48</v>
      </c>
      <c r="M466">
        <v>44.88</v>
      </c>
      <c r="N466">
        <v>224.4</v>
      </c>
      <c r="O466">
        <v>14</v>
      </c>
      <c r="P466">
        <v>32</v>
      </c>
      <c r="Q466" s="1">
        <v>0.4375</v>
      </c>
      <c r="R466">
        <v>1</v>
      </c>
      <c r="S466">
        <v>0</v>
      </c>
    </row>
    <row r="467" spans="1:19">
      <c r="A467" t="s">
        <v>248</v>
      </c>
      <c r="B467" t="s">
        <v>411</v>
      </c>
      <c r="C467" t="s">
        <v>412</v>
      </c>
      <c r="D467" t="s">
        <v>416</v>
      </c>
      <c r="E467" t="s">
        <v>23</v>
      </c>
      <c r="F467">
        <v>0.2</v>
      </c>
      <c r="G467">
        <v>0</v>
      </c>
      <c r="H467">
        <v>0</v>
      </c>
      <c r="I467">
        <v>0.2</v>
      </c>
      <c r="J467">
        <v>0.2</v>
      </c>
      <c r="K467">
        <v>1.2822852</v>
      </c>
      <c r="L467">
        <v>6.41</v>
      </c>
      <c r="M467">
        <v>38.47</v>
      </c>
      <c r="N467">
        <v>192.34</v>
      </c>
      <c r="O467">
        <v>12</v>
      </c>
      <c r="P467">
        <v>40</v>
      </c>
      <c r="Q467" s="1">
        <v>0.3</v>
      </c>
      <c r="R467">
        <v>1</v>
      </c>
      <c r="S467">
        <v>0</v>
      </c>
    </row>
    <row r="468" spans="1:19">
      <c r="A468" t="s">
        <v>248</v>
      </c>
      <c r="B468" t="s">
        <v>411</v>
      </c>
      <c r="C468" t="s">
        <v>412</v>
      </c>
      <c r="D468" t="s">
        <v>417</v>
      </c>
      <c r="E468" t="s">
        <v>23</v>
      </c>
      <c r="F468">
        <v>6.6699999999999995E-2</v>
      </c>
      <c r="G468">
        <v>0</v>
      </c>
      <c r="H468">
        <v>0</v>
      </c>
      <c r="I468">
        <v>6.6699999999999995E-2</v>
      </c>
      <c r="J468">
        <v>6.6699999999999995E-2</v>
      </c>
      <c r="K468">
        <v>0.66666599999999998</v>
      </c>
      <c r="L468">
        <v>9.99</v>
      </c>
      <c r="M468">
        <v>20</v>
      </c>
      <c r="N468">
        <v>299.85000000000002</v>
      </c>
      <c r="O468">
        <v>20</v>
      </c>
      <c r="P468">
        <v>50</v>
      </c>
      <c r="Q468" s="1">
        <v>0.4</v>
      </c>
      <c r="R468">
        <v>1</v>
      </c>
      <c r="S468">
        <v>0</v>
      </c>
    </row>
    <row r="469" spans="1:19">
      <c r="A469" t="s">
        <v>248</v>
      </c>
      <c r="B469" t="s">
        <v>411</v>
      </c>
      <c r="C469" t="s">
        <v>412</v>
      </c>
      <c r="D469" t="s">
        <v>418</v>
      </c>
      <c r="E469" t="s">
        <v>23</v>
      </c>
      <c r="F469">
        <v>6.6699999999999995E-2</v>
      </c>
      <c r="G469">
        <v>6.6699999999999995E-2</v>
      </c>
      <c r="H469">
        <v>0</v>
      </c>
      <c r="I469">
        <v>0</v>
      </c>
      <c r="J469">
        <v>0</v>
      </c>
      <c r="K469">
        <v>0.33333299999999999</v>
      </c>
      <c r="L469">
        <v>5</v>
      </c>
      <c r="M469">
        <v>10</v>
      </c>
      <c r="N469">
        <v>149.91999999999999</v>
      </c>
      <c r="O469">
        <v>10</v>
      </c>
      <c r="P469">
        <v>50</v>
      </c>
      <c r="Q469" s="1">
        <v>0.2</v>
      </c>
      <c r="R469">
        <v>1</v>
      </c>
      <c r="S469">
        <v>0</v>
      </c>
    </row>
    <row r="470" spans="1:19">
      <c r="A470" t="s">
        <v>248</v>
      </c>
      <c r="B470" t="s">
        <v>411</v>
      </c>
      <c r="C470" t="s">
        <v>412</v>
      </c>
      <c r="D470" t="s">
        <v>419</v>
      </c>
      <c r="E470" t="s">
        <v>23</v>
      </c>
      <c r="F470">
        <v>0.1333</v>
      </c>
      <c r="G470">
        <v>6.6699999999999995E-2</v>
      </c>
      <c r="H470">
        <v>0</v>
      </c>
      <c r="I470">
        <v>6.6600000000000006E-2</v>
      </c>
      <c r="J470">
        <v>6.6600000000000006E-2</v>
      </c>
      <c r="K470">
        <v>1.7333316000000001</v>
      </c>
      <c r="L470">
        <v>13</v>
      </c>
      <c r="M470">
        <v>52</v>
      </c>
      <c r="N470">
        <v>390.1</v>
      </c>
      <c r="O470">
        <v>26</v>
      </c>
      <c r="P470">
        <v>50</v>
      </c>
      <c r="Q470" s="1">
        <v>0.52</v>
      </c>
      <c r="R470">
        <v>1</v>
      </c>
      <c r="S470">
        <v>0</v>
      </c>
    </row>
    <row r="471" spans="1:19">
      <c r="A471" t="s">
        <v>248</v>
      </c>
      <c r="B471" t="s">
        <v>411</v>
      </c>
      <c r="C471" t="s">
        <v>412</v>
      </c>
      <c r="D471" t="s">
        <v>420</v>
      </c>
      <c r="E471" t="s">
        <v>23</v>
      </c>
      <c r="F471">
        <v>6.6699999999999995E-2</v>
      </c>
      <c r="G471">
        <v>0</v>
      </c>
      <c r="H471">
        <v>0</v>
      </c>
      <c r="I471">
        <v>6.6699999999999995E-2</v>
      </c>
      <c r="J471">
        <v>6.6699999999999995E-2</v>
      </c>
      <c r="K471">
        <v>0.7333326</v>
      </c>
      <c r="L471">
        <v>10.99</v>
      </c>
      <c r="M471">
        <v>22</v>
      </c>
      <c r="N471">
        <v>329.83</v>
      </c>
      <c r="O471">
        <v>22</v>
      </c>
      <c r="P471">
        <v>50</v>
      </c>
      <c r="Q471" s="1">
        <v>0.44</v>
      </c>
      <c r="R471">
        <v>1</v>
      </c>
      <c r="S471">
        <v>0</v>
      </c>
    </row>
    <row r="472" spans="1:19">
      <c r="A472" t="s">
        <v>248</v>
      </c>
      <c r="B472" t="s">
        <v>411</v>
      </c>
      <c r="C472" t="s">
        <v>412</v>
      </c>
      <c r="D472" t="s">
        <v>421</v>
      </c>
      <c r="E472" t="s">
        <v>23</v>
      </c>
      <c r="F472">
        <v>3.27E-2</v>
      </c>
      <c r="G472">
        <v>0</v>
      </c>
      <c r="H472">
        <v>0</v>
      </c>
      <c r="I472">
        <v>3.27E-2</v>
      </c>
      <c r="J472">
        <v>3.27E-2</v>
      </c>
      <c r="K472">
        <v>6.6666600000000006E-2</v>
      </c>
      <c r="L472">
        <v>7.14</v>
      </c>
      <c r="M472">
        <v>7</v>
      </c>
      <c r="N472">
        <v>214.07</v>
      </c>
      <c r="O472">
        <v>4</v>
      </c>
      <c r="P472">
        <v>20</v>
      </c>
      <c r="Q472" s="1">
        <v>0.2</v>
      </c>
      <c r="R472">
        <v>1</v>
      </c>
      <c r="S472">
        <v>0</v>
      </c>
    </row>
    <row r="473" spans="1:19">
      <c r="A473" t="s">
        <v>248</v>
      </c>
      <c r="B473" t="s">
        <v>422</v>
      </c>
      <c r="C473" t="s">
        <v>423</v>
      </c>
      <c r="D473" t="s">
        <v>424</v>
      </c>
      <c r="E473" t="s">
        <v>23</v>
      </c>
      <c r="F473">
        <v>0.4</v>
      </c>
      <c r="G473">
        <v>0</v>
      </c>
      <c r="H473">
        <v>0</v>
      </c>
      <c r="I473">
        <v>0.4</v>
      </c>
      <c r="J473">
        <v>0.4</v>
      </c>
      <c r="K473">
        <v>9.4</v>
      </c>
      <c r="L473">
        <v>23.5</v>
      </c>
      <c r="M473">
        <v>282</v>
      </c>
      <c r="N473">
        <v>705</v>
      </c>
      <c r="O473">
        <v>94</v>
      </c>
      <c r="P473">
        <v>106</v>
      </c>
      <c r="Q473" s="1">
        <v>0.88680000000000003</v>
      </c>
      <c r="R473">
        <v>2</v>
      </c>
      <c r="S473">
        <v>1</v>
      </c>
    </row>
    <row r="474" spans="1:19">
      <c r="A474" t="s">
        <v>248</v>
      </c>
      <c r="B474" t="s">
        <v>422</v>
      </c>
      <c r="C474" t="s">
        <v>423</v>
      </c>
      <c r="D474" t="s">
        <v>425</v>
      </c>
      <c r="E474" t="s">
        <v>23</v>
      </c>
      <c r="F474">
        <v>0.4</v>
      </c>
      <c r="G474">
        <v>0</v>
      </c>
      <c r="H474">
        <v>0</v>
      </c>
      <c r="I474">
        <v>0.4</v>
      </c>
      <c r="J474">
        <v>0.4</v>
      </c>
      <c r="K474">
        <v>7.7</v>
      </c>
      <c r="L474">
        <v>19.25</v>
      </c>
      <c r="M474">
        <v>231</v>
      </c>
      <c r="N474">
        <v>577.5</v>
      </c>
      <c r="O474">
        <v>77</v>
      </c>
      <c r="P474">
        <v>113</v>
      </c>
      <c r="Q474" s="1">
        <v>0.68140000000000001</v>
      </c>
      <c r="R474">
        <v>2</v>
      </c>
      <c r="S474">
        <v>7</v>
      </c>
    </row>
    <row r="475" spans="1:19">
      <c r="A475" t="s">
        <v>248</v>
      </c>
      <c r="B475" t="s">
        <v>422</v>
      </c>
      <c r="C475" t="s">
        <v>423</v>
      </c>
      <c r="D475" t="s">
        <v>426</v>
      </c>
      <c r="E475" t="s">
        <v>23</v>
      </c>
      <c r="F475">
        <v>0.2</v>
      </c>
      <c r="G475">
        <v>0</v>
      </c>
      <c r="H475">
        <v>0</v>
      </c>
      <c r="I475">
        <v>0.2</v>
      </c>
      <c r="J475">
        <v>0.2</v>
      </c>
      <c r="K475">
        <v>4.2</v>
      </c>
      <c r="L475">
        <v>21</v>
      </c>
      <c r="M475">
        <v>126</v>
      </c>
      <c r="N475">
        <v>630</v>
      </c>
      <c r="O475">
        <v>42</v>
      </c>
      <c r="P475">
        <v>50</v>
      </c>
      <c r="Q475" s="1">
        <v>0.84</v>
      </c>
      <c r="R475">
        <v>1</v>
      </c>
      <c r="S475">
        <v>0</v>
      </c>
    </row>
    <row r="476" spans="1:19">
      <c r="A476" t="s">
        <v>248</v>
      </c>
      <c r="B476" t="s">
        <v>422</v>
      </c>
      <c r="C476" t="s">
        <v>423</v>
      </c>
      <c r="D476" t="s">
        <v>427</v>
      </c>
      <c r="E476" t="s">
        <v>23</v>
      </c>
      <c r="F476">
        <v>0.2</v>
      </c>
      <c r="G476">
        <v>0</v>
      </c>
      <c r="H476">
        <v>0</v>
      </c>
      <c r="I476">
        <v>0.2</v>
      </c>
      <c r="J476">
        <v>0.2</v>
      </c>
      <c r="K476">
        <v>4.5999999999999996</v>
      </c>
      <c r="L476">
        <v>23</v>
      </c>
      <c r="M476">
        <v>138</v>
      </c>
      <c r="N476">
        <v>690</v>
      </c>
      <c r="O476">
        <v>46</v>
      </c>
      <c r="P476">
        <v>50</v>
      </c>
      <c r="Q476" s="1">
        <v>0.92</v>
      </c>
      <c r="R476">
        <v>1</v>
      </c>
      <c r="S476">
        <v>0</v>
      </c>
    </row>
    <row r="477" spans="1:19">
      <c r="A477" t="s">
        <v>248</v>
      </c>
      <c r="B477" t="s">
        <v>422</v>
      </c>
      <c r="C477" t="s">
        <v>423</v>
      </c>
      <c r="D477" t="s">
        <v>428</v>
      </c>
      <c r="E477" t="s">
        <v>23</v>
      </c>
      <c r="F477">
        <v>0.2</v>
      </c>
      <c r="G477">
        <v>0</v>
      </c>
      <c r="H477">
        <v>0</v>
      </c>
      <c r="I477">
        <v>0.2</v>
      </c>
      <c r="J477">
        <v>0.2</v>
      </c>
      <c r="K477">
        <v>3.3</v>
      </c>
      <c r="L477">
        <v>16.5</v>
      </c>
      <c r="M477">
        <v>99</v>
      </c>
      <c r="N477">
        <v>495</v>
      </c>
      <c r="O477">
        <v>33</v>
      </c>
      <c r="P477">
        <v>50</v>
      </c>
      <c r="Q477" s="1">
        <v>0.66</v>
      </c>
      <c r="R477">
        <v>1</v>
      </c>
      <c r="S477">
        <v>0</v>
      </c>
    </row>
    <row r="478" spans="1:19">
      <c r="A478" t="s">
        <v>248</v>
      </c>
      <c r="B478" t="s">
        <v>422</v>
      </c>
      <c r="C478" t="s">
        <v>423</v>
      </c>
      <c r="D478" t="s">
        <v>429</v>
      </c>
      <c r="E478" t="s">
        <v>23</v>
      </c>
      <c r="F478">
        <v>1.09E-2</v>
      </c>
      <c r="G478">
        <v>0</v>
      </c>
      <c r="H478">
        <v>0</v>
      </c>
      <c r="I478">
        <v>1.09E-2</v>
      </c>
      <c r="J478">
        <v>1.09E-2</v>
      </c>
      <c r="K478">
        <v>9.9999900000000003E-2</v>
      </c>
      <c r="L478">
        <v>9.17</v>
      </c>
      <c r="M478">
        <v>3</v>
      </c>
      <c r="N478">
        <v>275.23</v>
      </c>
      <c r="O478">
        <v>3</v>
      </c>
      <c r="P478">
        <v>20</v>
      </c>
      <c r="Q478" s="1">
        <v>0.15</v>
      </c>
      <c r="R478">
        <v>1</v>
      </c>
      <c r="S478">
        <v>0</v>
      </c>
    </row>
    <row r="479" spans="1:19">
      <c r="A479" t="s">
        <v>248</v>
      </c>
      <c r="B479" t="s">
        <v>249</v>
      </c>
      <c r="C479" t="s">
        <v>250</v>
      </c>
      <c r="D479" t="s">
        <v>251</v>
      </c>
      <c r="E479" t="s">
        <v>169</v>
      </c>
      <c r="F479">
        <v>0.4</v>
      </c>
      <c r="G479">
        <v>0.2</v>
      </c>
      <c r="H479">
        <v>0</v>
      </c>
      <c r="I479">
        <v>0.2</v>
      </c>
      <c r="J479">
        <v>0.2</v>
      </c>
      <c r="K479">
        <v>6.8508562</v>
      </c>
      <c r="L479">
        <v>17.13</v>
      </c>
      <c r="M479">
        <v>205.53</v>
      </c>
      <c r="N479">
        <v>513.80999999999995</v>
      </c>
      <c r="O479">
        <v>67</v>
      </c>
      <c r="P479">
        <v>78</v>
      </c>
      <c r="Q479" s="1">
        <v>0.85899999999999999</v>
      </c>
      <c r="R479">
        <v>2</v>
      </c>
      <c r="S479">
        <v>0</v>
      </c>
    </row>
    <row r="480" spans="1:19">
      <c r="A480" t="s">
        <v>248</v>
      </c>
      <c r="B480" t="s">
        <v>249</v>
      </c>
      <c r="C480" t="s">
        <v>250</v>
      </c>
      <c r="D480" t="s">
        <v>252</v>
      </c>
      <c r="E480" t="s">
        <v>169</v>
      </c>
      <c r="F480">
        <v>0.35299999999999998</v>
      </c>
      <c r="G480">
        <v>0</v>
      </c>
      <c r="H480">
        <v>0.17649999999999999</v>
      </c>
      <c r="I480">
        <v>0.17649999999999999</v>
      </c>
      <c r="J480">
        <v>0.17649999999999999</v>
      </c>
      <c r="K480">
        <v>4.8085694999999999</v>
      </c>
      <c r="L480">
        <v>13.62</v>
      </c>
      <c r="M480">
        <v>144.26</v>
      </c>
      <c r="N480">
        <v>408.66</v>
      </c>
      <c r="O480">
        <v>45</v>
      </c>
      <c r="P480">
        <v>56</v>
      </c>
      <c r="Q480" s="1">
        <v>0.80359999999999998</v>
      </c>
      <c r="R480">
        <v>2</v>
      </c>
      <c r="S480">
        <v>0</v>
      </c>
    </row>
    <row r="481" spans="1:19">
      <c r="A481" t="s">
        <v>248</v>
      </c>
      <c r="B481" t="s">
        <v>249</v>
      </c>
      <c r="C481" t="s">
        <v>250</v>
      </c>
      <c r="D481" t="s">
        <v>430</v>
      </c>
      <c r="E481" t="s">
        <v>169</v>
      </c>
      <c r="F481">
        <v>0.1333</v>
      </c>
      <c r="G481">
        <v>0</v>
      </c>
      <c r="H481">
        <v>0</v>
      </c>
      <c r="I481">
        <v>0.1333</v>
      </c>
      <c r="J481">
        <v>0.1333</v>
      </c>
      <c r="K481">
        <v>1.9333313999999999</v>
      </c>
      <c r="L481">
        <v>14.5</v>
      </c>
      <c r="M481">
        <v>58</v>
      </c>
      <c r="N481">
        <v>435.11</v>
      </c>
      <c r="O481">
        <v>29</v>
      </c>
      <c r="P481">
        <v>28</v>
      </c>
      <c r="Q481" s="1">
        <v>1.0357000000000001</v>
      </c>
      <c r="R481">
        <v>1</v>
      </c>
      <c r="S481">
        <v>0</v>
      </c>
    </row>
    <row r="482" spans="1:19">
      <c r="A482" t="s">
        <v>248</v>
      </c>
      <c r="B482" t="s">
        <v>249</v>
      </c>
      <c r="C482" t="s">
        <v>250</v>
      </c>
      <c r="D482" t="s">
        <v>431</v>
      </c>
      <c r="E482" t="s">
        <v>169</v>
      </c>
      <c r="F482">
        <v>0.17649999999999999</v>
      </c>
      <c r="G482">
        <v>0</v>
      </c>
      <c r="H482">
        <v>0</v>
      </c>
      <c r="I482">
        <v>0.17649999999999999</v>
      </c>
      <c r="J482">
        <v>0.17649999999999999</v>
      </c>
      <c r="K482">
        <v>2.8159879999999999</v>
      </c>
      <c r="L482">
        <v>15.95</v>
      </c>
      <c r="M482">
        <v>84.48</v>
      </c>
      <c r="N482">
        <v>478.64</v>
      </c>
      <c r="O482">
        <v>28</v>
      </c>
      <c r="P482">
        <v>28</v>
      </c>
      <c r="Q482" s="1">
        <v>1</v>
      </c>
      <c r="R482">
        <v>1</v>
      </c>
      <c r="S482">
        <v>0</v>
      </c>
    </row>
    <row r="483" spans="1:19">
      <c r="A483" t="s">
        <v>248</v>
      </c>
      <c r="B483" t="s">
        <v>249</v>
      </c>
      <c r="C483" t="s">
        <v>250</v>
      </c>
      <c r="D483" t="s">
        <v>432</v>
      </c>
      <c r="E483" t="s">
        <v>169</v>
      </c>
      <c r="F483">
        <v>8.8200000000000001E-2</v>
      </c>
      <c r="G483">
        <v>0</v>
      </c>
      <c r="H483">
        <v>0</v>
      </c>
      <c r="I483">
        <v>8.8200000000000001E-2</v>
      </c>
      <c r="J483">
        <v>8.8200000000000001E-2</v>
      </c>
      <c r="K483">
        <v>1.4</v>
      </c>
      <c r="L483">
        <v>15.87</v>
      </c>
      <c r="M483">
        <v>42</v>
      </c>
      <c r="N483">
        <v>476.19</v>
      </c>
      <c r="O483">
        <v>28</v>
      </c>
      <c r="P483">
        <v>28</v>
      </c>
      <c r="Q483" s="1">
        <v>1</v>
      </c>
      <c r="R483">
        <v>1</v>
      </c>
      <c r="S483">
        <v>0</v>
      </c>
    </row>
    <row r="484" spans="1:19">
      <c r="A484" t="s">
        <v>248</v>
      </c>
      <c r="B484" t="s">
        <v>249</v>
      </c>
      <c r="C484" t="s">
        <v>250</v>
      </c>
      <c r="D484" t="s">
        <v>433</v>
      </c>
      <c r="E484" t="s">
        <v>169</v>
      </c>
      <c r="F484">
        <v>6.6699999999999995E-2</v>
      </c>
      <c r="G484">
        <v>0</v>
      </c>
      <c r="H484">
        <v>0</v>
      </c>
      <c r="I484">
        <v>6.6699999999999995E-2</v>
      </c>
      <c r="J484">
        <v>6.6699999999999995E-2</v>
      </c>
      <c r="K484">
        <v>0.85712999999999995</v>
      </c>
      <c r="L484">
        <v>12.85</v>
      </c>
      <c r="M484">
        <v>25.71</v>
      </c>
      <c r="N484">
        <v>385.52</v>
      </c>
      <c r="O484">
        <v>30</v>
      </c>
      <c r="P484">
        <v>28</v>
      </c>
      <c r="Q484" s="1">
        <v>1.0713999999999999</v>
      </c>
      <c r="R484">
        <v>1</v>
      </c>
      <c r="S484">
        <v>1</v>
      </c>
    </row>
    <row r="485" spans="1:19">
      <c r="A485" t="s">
        <v>248</v>
      </c>
      <c r="B485" t="s">
        <v>249</v>
      </c>
      <c r="C485" t="s">
        <v>250</v>
      </c>
      <c r="D485" t="s">
        <v>434</v>
      </c>
      <c r="E485" t="s">
        <v>169</v>
      </c>
      <c r="F485">
        <v>0.17649999999999999</v>
      </c>
      <c r="G485">
        <v>0</v>
      </c>
      <c r="H485">
        <v>0</v>
      </c>
      <c r="I485">
        <v>0.17649999999999999</v>
      </c>
      <c r="J485">
        <v>0.17649999999999999</v>
      </c>
      <c r="K485">
        <v>2.8285499999999999</v>
      </c>
      <c r="L485">
        <v>16.03</v>
      </c>
      <c r="M485">
        <v>84.86</v>
      </c>
      <c r="N485">
        <v>480.77</v>
      </c>
      <c r="O485">
        <v>30</v>
      </c>
      <c r="P485">
        <v>28</v>
      </c>
      <c r="Q485" s="1">
        <v>1.0713999999999999</v>
      </c>
      <c r="R485">
        <v>1</v>
      </c>
      <c r="S485">
        <v>0</v>
      </c>
    </row>
    <row r="486" spans="1:19">
      <c r="A486" t="s">
        <v>248</v>
      </c>
      <c r="B486" t="s">
        <v>249</v>
      </c>
      <c r="C486" t="s">
        <v>250</v>
      </c>
      <c r="D486" t="s">
        <v>435</v>
      </c>
      <c r="E486" t="s">
        <v>169</v>
      </c>
      <c r="F486">
        <v>8.8200000000000001E-2</v>
      </c>
      <c r="G486">
        <v>0</v>
      </c>
      <c r="H486">
        <v>0</v>
      </c>
      <c r="I486">
        <v>8.8200000000000001E-2</v>
      </c>
      <c r="J486">
        <v>8.8200000000000001E-2</v>
      </c>
      <c r="K486">
        <v>1.55</v>
      </c>
      <c r="L486">
        <v>17.57</v>
      </c>
      <c r="M486">
        <v>46.5</v>
      </c>
      <c r="N486">
        <v>527.21</v>
      </c>
      <c r="O486">
        <v>31</v>
      </c>
      <c r="P486">
        <v>28</v>
      </c>
      <c r="Q486" s="1">
        <v>1.1071</v>
      </c>
      <c r="R486">
        <v>1</v>
      </c>
      <c r="S486">
        <v>0</v>
      </c>
    </row>
    <row r="487" spans="1:19">
      <c r="A487" t="s">
        <v>248</v>
      </c>
      <c r="B487" t="s">
        <v>249</v>
      </c>
      <c r="C487" t="s">
        <v>250</v>
      </c>
      <c r="D487" t="s">
        <v>436</v>
      </c>
      <c r="E487" t="s">
        <v>169</v>
      </c>
      <c r="F487">
        <v>6.6699999999999995E-2</v>
      </c>
      <c r="G487">
        <v>0</v>
      </c>
      <c r="H487">
        <v>0</v>
      </c>
      <c r="I487">
        <v>6.6699999999999995E-2</v>
      </c>
      <c r="J487">
        <v>6.6699999999999995E-2</v>
      </c>
      <c r="K487">
        <v>1.158088</v>
      </c>
      <c r="L487">
        <v>17.36</v>
      </c>
      <c r="M487">
        <v>34.74</v>
      </c>
      <c r="N487">
        <v>520.88</v>
      </c>
      <c r="O487">
        <v>38</v>
      </c>
      <c r="P487">
        <v>28</v>
      </c>
      <c r="Q487" s="1">
        <v>1.3571</v>
      </c>
      <c r="R487">
        <v>1</v>
      </c>
      <c r="S487">
        <v>5</v>
      </c>
    </row>
    <row r="488" spans="1:19">
      <c r="A488" t="s">
        <v>248</v>
      </c>
      <c r="B488" t="s">
        <v>249</v>
      </c>
      <c r="C488" t="s">
        <v>250</v>
      </c>
      <c r="D488" t="s">
        <v>437</v>
      </c>
      <c r="E488" t="s">
        <v>169</v>
      </c>
      <c r="F488">
        <v>0.17649999999999999</v>
      </c>
      <c r="G488">
        <v>0</v>
      </c>
      <c r="H488">
        <v>0</v>
      </c>
      <c r="I488">
        <v>0.17649999999999999</v>
      </c>
      <c r="J488">
        <v>0.17649999999999999</v>
      </c>
      <c r="K488">
        <v>3.922269</v>
      </c>
      <c r="L488">
        <v>22.22</v>
      </c>
      <c r="M488">
        <v>117.67</v>
      </c>
      <c r="N488">
        <v>666.67</v>
      </c>
      <c r="O488">
        <v>39</v>
      </c>
      <c r="P488">
        <v>28</v>
      </c>
      <c r="Q488" s="1">
        <v>1.3929</v>
      </c>
      <c r="R488">
        <v>1</v>
      </c>
      <c r="S488">
        <v>4</v>
      </c>
    </row>
    <row r="489" spans="1:19">
      <c r="A489" t="s">
        <v>248</v>
      </c>
      <c r="B489" t="s">
        <v>249</v>
      </c>
      <c r="C489" t="s">
        <v>250</v>
      </c>
      <c r="D489" t="s">
        <v>438</v>
      </c>
      <c r="E489" t="s">
        <v>169</v>
      </c>
      <c r="F489">
        <v>8.8200000000000001E-2</v>
      </c>
      <c r="G489">
        <v>0</v>
      </c>
      <c r="H489">
        <v>0</v>
      </c>
      <c r="I489">
        <v>8.8200000000000001E-2</v>
      </c>
      <c r="J489">
        <v>8.8200000000000001E-2</v>
      </c>
      <c r="K489">
        <v>1.6243809504</v>
      </c>
      <c r="L489">
        <v>18.420000000000002</v>
      </c>
      <c r="M489">
        <v>48.73</v>
      </c>
      <c r="N489">
        <v>552.51</v>
      </c>
      <c r="O489">
        <v>32</v>
      </c>
      <c r="P489">
        <v>28</v>
      </c>
      <c r="Q489" s="1">
        <v>1.1429</v>
      </c>
      <c r="R489">
        <v>1</v>
      </c>
      <c r="S489">
        <v>0</v>
      </c>
    </row>
    <row r="490" spans="1:19">
      <c r="A490" t="s">
        <v>248</v>
      </c>
      <c r="B490" t="s">
        <v>249</v>
      </c>
      <c r="C490" t="s">
        <v>250</v>
      </c>
      <c r="D490" t="s">
        <v>439</v>
      </c>
      <c r="E490" t="s">
        <v>169</v>
      </c>
      <c r="F490">
        <v>6.6699999999999995E-2</v>
      </c>
      <c r="G490">
        <v>0</v>
      </c>
      <c r="H490">
        <v>0</v>
      </c>
      <c r="I490">
        <v>6.6699999999999995E-2</v>
      </c>
      <c r="J490">
        <v>6.6699999999999995E-2</v>
      </c>
      <c r="K490">
        <v>0.94475600000000004</v>
      </c>
      <c r="L490">
        <v>14.16</v>
      </c>
      <c r="M490">
        <v>28.34</v>
      </c>
      <c r="N490">
        <v>424.93</v>
      </c>
      <c r="O490">
        <v>31</v>
      </c>
      <c r="P490">
        <v>28</v>
      </c>
      <c r="Q490" s="1">
        <v>1.1071</v>
      </c>
      <c r="R490">
        <v>1</v>
      </c>
      <c r="S490">
        <v>8</v>
      </c>
    </row>
    <row r="491" spans="1:19">
      <c r="A491" t="s">
        <v>248</v>
      </c>
      <c r="B491" t="s">
        <v>249</v>
      </c>
      <c r="C491" t="s">
        <v>250</v>
      </c>
      <c r="D491" t="s">
        <v>440</v>
      </c>
      <c r="E491" t="s">
        <v>169</v>
      </c>
      <c r="F491">
        <v>0.17649999999999999</v>
      </c>
      <c r="G491">
        <v>0</v>
      </c>
      <c r="H491">
        <v>0</v>
      </c>
      <c r="I491">
        <v>0.17649999999999999</v>
      </c>
      <c r="J491">
        <v>0.17649999999999999</v>
      </c>
      <c r="K491">
        <v>3.0171299999999999</v>
      </c>
      <c r="L491">
        <v>17.09</v>
      </c>
      <c r="M491">
        <v>90.51</v>
      </c>
      <c r="N491">
        <v>512.83000000000004</v>
      </c>
      <c r="O491">
        <v>30</v>
      </c>
      <c r="P491">
        <v>28</v>
      </c>
      <c r="Q491" s="1">
        <v>1.0713999999999999</v>
      </c>
      <c r="R491">
        <v>1</v>
      </c>
      <c r="S491">
        <v>6</v>
      </c>
    </row>
    <row r="492" spans="1:19">
      <c r="A492" t="s">
        <v>248</v>
      </c>
      <c r="B492" t="s">
        <v>249</v>
      </c>
      <c r="C492" t="s">
        <v>250</v>
      </c>
      <c r="D492" t="s">
        <v>441</v>
      </c>
      <c r="E492" t="s">
        <v>169</v>
      </c>
      <c r="F492">
        <v>8.8200000000000001E-2</v>
      </c>
      <c r="G492">
        <v>0</v>
      </c>
      <c r="H492">
        <v>0</v>
      </c>
      <c r="I492">
        <v>8.8200000000000001E-2</v>
      </c>
      <c r="J492">
        <v>8.8200000000000001E-2</v>
      </c>
      <c r="K492">
        <v>1.55</v>
      </c>
      <c r="L492">
        <v>17.57</v>
      </c>
      <c r="M492">
        <v>46.5</v>
      </c>
      <c r="N492">
        <v>527.21</v>
      </c>
      <c r="O492">
        <v>31</v>
      </c>
      <c r="P492">
        <v>28</v>
      </c>
      <c r="Q492" s="1">
        <v>1.1071</v>
      </c>
      <c r="R492">
        <v>1</v>
      </c>
      <c r="S492">
        <v>5</v>
      </c>
    </row>
    <row r="493" spans="1:19">
      <c r="A493" t="s">
        <v>248</v>
      </c>
      <c r="B493" t="s">
        <v>249</v>
      </c>
      <c r="C493" t="s">
        <v>250</v>
      </c>
      <c r="D493" t="s">
        <v>442</v>
      </c>
      <c r="E493" t="s">
        <v>169</v>
      </c>
      <c r="F493">
        <v>3.3300000000000003E-2</v>
      </c>
      <c r="G493">
        <v>0</v>
      </c>
      <c r="H493">
        <v>0</v>
      </c>
      <c r="I493">
        <v>3.3300000000000003E-2</v>
      </c>
      <c r="J493">
        <v>3.3300000000000003E-2</v>
      </c>
      <c r="K493">
        <v>0.48761599999999999</v>
      </c>
      <c r="L493">
        <v>14.64</v>
      </c>
      <c r="M493">
        <v>14.63</v>
      </c>
      <c r="N493">
        <v>439.29</v>
      </c>
      <c r="O493">
        <v>32</v>
      </c>
      <c r="P493">
        <v>28</v>
      </c>
      <c r="Q493" s="1">
        <v>1.1429</v>
      </c>
      <c r="R493">
        <v>1</v>
      </c>
      <c r="S493">
        <v>8</v>
      </c>
    </row>
    <row r="494" spans="1:19">
      <c r="A494" t="s">
        <v>248</v>
      </c>
      <c r="B494" t="s">
        <v>249</v>
      </c>
      <c r="C494" t="s">
        <v>250</v>
      </c>
      <c r="D494" t="s">
        <v>443</v>
      </c>
      <c r="E494" t="s">
        <v>169</v>
      </c>
      <c r="F494">
        <v>0.17649999999999999</v>
      </c>
      <c r="G494">
        <v>0</v>
      </c>
      <c r="H494">
        <v>0</v>
      </c>
      <c r="I494">
        <v>0.17649999999999999</v>
      </c>
      <c r="J494">
        <v>0.17649999999999999</v>
      </c>
      <c r="K494">
        <v>3.1177009999999998</v>
      </c>
      <c r="L494">
        <v>17.66</v>
      </c>
      <c r="M494">
        <v>93.53</v>
      </c>
      <c r="N494">
        <v>529.91999999999996</v>
      </c>
      <c r="O494">
        <v>31</v>
      </c>
      <c r="P494">
        <v>28</v>
      </c>
      <c r="Q494" s="1">
        <v>1.1071</v>
      </c>
      <c r="R494">
        <v>1</v>
      </c>
      <c r="S494">
        <v>8</v>
      </c>
    </row>
    <row r="495" spans="1:19">
      <c r="A495" t="s">
        <v>248</v>
      </c>
      <c r="B495" t="s">
        <v>249</v>
      </c>
      <c r="C495" t="s">
        <v>250</v>
      </c>
      <c r="D495" t="s">
        <v>444</v>
      </c>
      <c r="E495" t="s">
        <v>169</v>
      </c>
      <c r="F495">
        <v>8.8200000000000001E-2</v>
      </c>
      <c r="G495">
        <v>0</v>
      </c>
      <c r="H495">
        <v>0</v>
      </c>
      <c r="I495">
        <v>8.8200000000000001E-2</v>
      </c>
      <c r="J495">
        <v>8.8200000000000001E-2</v>
      </c>
      <c r="K495">
        <v>1.6</v>
      </c>
      <c r="L495">
        <v>18.14</v>
      </c>
      <c r="M495">
        <v>48</v>
      </c>
      <c r="N495">
        <v>544.22</v>
      </c>
      <c r="O495">
        <v>32</v>
      </c>
      <c r="P495">
        <v>28</v>
      </c>
      <c r="Q495" s="1">
        <v>1.1429</v>
      </c>
      <c r="R495">
        <v>1</v>
      </c>
      <c r="S495">
        <v>9</v>
      </c>
    </row>
    <row r="496" spans="1:19">
      <c r="A496" t="s">
        <v>248</v>
      </c>
      <c r="B496" t="s">
        <v>249</v>
      </c>
      <c r="C496" t="s">
        <v>250</v>
      </c>
      <c r="D496" t="s">
        <v>259</v>
      </c>
      <c r="E496" t="s">
        <v>169</v>
      </c>
      <c r="F496">
        <v>0.1333</v>
      </c>
      <c r="G496">
        <v>0.1333</v>
      </c>
      <c r="H496">
        <v>0</v>
      </c>
      <c r="I496">
        <v>0</v>
      </c>
      <c r="J496">
        <v>0</v>
      </c>
      <c r="K496">
        <v>2.3333309999999998</v>
      </c>
      <c r="L496">
        <v>17.5</v>
      </c>
      <c r="M496">
        <v>70</v>
      </c>
      <c r="N496">
        <v>525.13</v>
      </c>
      <c r="O496">
        <v>35</v>
      </c>
      <c r="P496">
        <v>28</v>
      </c>
      <c r="Q496" s="1">
        <v>1.25</v>
      </c>
      <c r="R496">
        <v>1</v>
      </c>
      <c r="S496">
        <v>1</v>
      </c>
    </row>
    <row r="497" spans="1:19">
      <c r="A497" t="s">
        <v>248</v>
      </c>
      <c r="B497" t="s">
        <v>249</v>
      </c>
      <c r="C497" t="s">
        <v>250</v>
      </c>
      <c r="D497" t="s">
        <v>260</v>
      </c>
      <c r="E497" t="s">
        <v>169</v>
      </c>
      <c r="F497">
        <v>0.17649999999999999</v>
      </c>
      <c r="G497">
        <v>0</v>
      </c>
      <c r="H497">
        <v>0.17649999999999999</v>
      </c>
      <c r="I497">
        <v>0</v>
      </c>
      <c r="J497">
        <v>0</v>
      </c>
      <c r="K497">
        <v>3.3188430000000002</v>
      </c>
      <c r="L497">
        <v>18.8</v>
      </c>
      <c r="M497">
        <v>99.57</v>
      </c>
      <c r="N497">
        <v>564.11</v>
      </c>
      <c r="O497">
        <v>33</v>
      </c>
      <c r="P497">
        <v>28</v>
      </c>
      <c r="Q497" s="1">
        <v>1.1786000000000001</v>
      </c>
      <c r="R497">
        <v>1</v>
      </c>
      <c r="S497">
        <v>3</v>
      </c>
    </row>
    <row r="498" spans="1:19">
      <c r="A498" t="s">
        <v>248</v>
      </c>
      <c r="B498" t="s">
        <v>249</v>
      </c>
      <c r="C498" t="s">
        <v>250</v>
      </c>
      <c r="D498" t="s">
        <v>261</v>
      </c>
      <c r="E498" t="s">
        <v>169</v>
      </c>
      <c r="F498">
        <v>8.8200000000000001E-2</v>
      </c>
      <c r="G498">
        <v>8.8200000000000001E-2</v>
      </c>
      <c r="H498">
        <v>0</v>
      </c>
      <c r="I498">
        <v>0</v>
      </c>
      <c r="J498">
        <v>0</v>
      </c>
      <c r="K498">
        <v>1.65</v>
      </c>
      <c r="L498">
        <v>18.71</v>
      </c>
      <c r="M498">
        <v>49.5</v>
      </c>
      <c r="N498">
        <v>561.22</v>
      </c>
      <c r="O498">
        <v>33</v>
      </c>
      <c r="P498">
        <v>28</v>
      </c>
      <c r="Q498" s="1">
        <v>1.1786000000000001</v>
      </c>
      <c r="R498">
        <v>1</v>
      </c>
      <c r="S498">
        <v>1</v>
      </c>
    </row>
    <row r="499" spans="1:19">
      <c r="A499" t="s">
        <v>248</v>
      </c>
      <c r="B499" t="s">
        <v>249</v>
      </c>
      <c r="C499" t="s">
        <v>250</v>
      </c>
      <c r="D499" t="s">
        <v>262</v>
      </c>
      <c r="E499" t="s">
        <v>169</v>
      </c>
      <c r="F499">
        <v>0.1333</v>
      </c>
      <c r="G499">
        <v>0.1333</v>
      </c>
      <c r="H499">
        <v>0</v>
      </c>
      <c r="I499">
        <v>0</v>
      </c>
      <c r="J499">
        <v>0</v>
      </c>
      <c r="K499">
        <v>1.6666650000000001</v>
      </c>
      <c r="L499">
        <v>12.5</v>
      </c>
      <c r="M499">
        <v>50</v>
      </c>
      <c r="N499">
        <v>375.09</v>
      </c>
      <c r="O499">
        <v>25</v>
      </c>
      <c r="P499">
        <v>28</v>
      </c>
      <c r="Q499" s="1">
        <v>0.89290000000000003</v>
      </c>
      <c r="R499">
        <v>1</v>
      </c>
      <c r="S499">
        <v>0</v>
      </c>
    </row>
    <row r="500" spans="1:19">
      <c r="A500" t="s">
        <v>248</v>
      </c>
      <c r="B500" t="s">
        <v>249</v>
      </c>
      <c r="C500" t="s">
        <v>250</v>
      </c>
      <c r="D500" t="s">
        <v>263</v>
      </c>
      <c r="E500" t="s">
        <v>169</v>
      </c>
      <c r="F500">
        <v>0.17649999999999999</v>
      </c>
      <c r="G500">
        <v>0.17649999999999999</v>
      </c>
      <c r="H500">
        <v>0</v>
      </c>
      <c r="I500">
        <v>0</v>
      </c>
      <c r="J500">
        <v>0</v>
      </c>
      <c r="K500">
        <v>2.4137040000000001</v>
      </c>
      <c r="L500">
        <v>13.68</v>
      </c>
      <c r="M500">
        <v>72.41</v>
      </c>
      <c r="N500">
        <v>410.26</v>
      </c>
      <c r="O500">
        <v>24</v>
      </c>
      <c r="P500">
        <v>28</v>
      </c>
      <c r="Q500" s="1">
        <v>0.85709999999999997</v>
      </c>
      <c r="R500">
        <v>1</v>
      </c>
      <c r="S500">
        <v>0</v>
      </c>
    </row>
    <row r="501" spans="1:19">
      <c r="A501" t="s">
        <v>248</v>
      </c>
      <c r="B501" t="s">
        <v>249</v>
      </c>
      <c r="C501" t="s">
        <v>250</v>
      </c>
      <c r="D501" t="s">
        <v>264</v>
      </c>
      <c r="E501" t="s">
        <v>169</v>
      </c>
      <c r="F501">
        <v>8.8200000000000001E-2</v>
      </c>
      <c r="G501">
        <v>8.8200000000000001E-2</v>
      </c>
      <c r="H501">
        <v>0</v>
      </c>
      <c r="I501">
        <v>0</v>
      </c>
      <c r="J501">
        <v>0</v>
      </c>
      <c r="K501">
        <v>1.2</v>
      </c>
      <c r="L501">
        <v>13.61</v>
      </c>
      <c r="M501">
        <v>36</v>
      </c>
      <c r="N501">
        <v>408.16</v>
      </c>
      <c r="O501">
        <v>24</v>
      </c>
      <c r="P501">
        <v>28</v>
      </c>
      <c r="Q501" s="1">
        <v>0.85709999999999997</v>
      </c>
      <c r="R501">
        <v>1</v>
      </c>
      <c r="S501">
        <v>0</v>
      </c>
    </row>
    <row r="502" spans="1:19">
      <c r="A502" t="s">
        <v>248</v>
      </c>
      <c r="B502" t="s">
        <v>249</v>
      </c>
      <c r="C502" t="s">
        <v>250</v>
      </c>
      <c r="D502" t="s">
        <v>265</v>
      </c>
      <c r="E502" t="s">
        <v>169</v>
      </c>
      <c r="F502">
        <v>0.1333</v>
      </c>
      <c r="G502">
        <v>0</v>
      </c>
      <c r="H502">
        <v>0</v>
      </c>
      <c r="I502">
        <v>0.1333</v>
      </c>
      <c r="J502">
        <v>0.1333</v>
      </c>
      <c r="K502">
        <v>1.7333316000000001</v>
      </c>
      <c r="L502">
        <v>13</v>
      </c>
      <c r="M502">
        <v>52</v>
      </c>
      <c r="N502">
        <v>390.1</v>
      </c>
      <c r="O502">
        <v>26</v>
      </c>
      <c r="P502">
        <v>28</v>
      </c>
      <c r="Q502" s="1">
        <v>0.92859999999999998</v>
      </c>
      <c r="R502">
        <v>1</v>
      </c>
      <c r="S502">
        <v>1</v>
      </c>
    </row>
    <row r="503" spans="1:19">
      <c r="A503" t="s">
        <v>248</v>
      </c>
      <c r="B503" t="s">
        <v>249</v>
      </c>
      <c r="C503" t="s">
        <v>250</v>
      </c>
      <c r="D503" t="s">
        <v>266</v>
      </c>
      <c r="E503" t="s">
        <v>169</v>
      </c>
      <c r="F503">
        <v>0.17649999999999999</v>
      </c>
      <c r="G503">
        <v>0</v>
      </c>
      <c r="H503">
        <v>0</v>
      </c>
      <c r="I503">
        <v>0.17649999999999999</v>
      </c>
      <c r="J503">
        <v>0.17649999999999999</v>
      </c>
      <c r="K503">
        <v>2.5456949999999998</v>
      </c>
      <c r="L503">
        <v>14.42</v>
      </c>
      <c r="M503">
        <v>76.37</v>
      </c>
      <c r="N503">
        <v>432.7</v>
      </c>
      <c r="O503">
        <v>27</v>
      </c>
      <c r="P503">
        <v>28</v>
      </c>
      <c r="Q503" s="1">
        <v>0.96430000000000005</v>
      </c>
      <c r="R503">
        <v>1</v>
      </c>
      <c r="S503">
        <v>1</v>
      </c>
    </row>
    <row r="504" spans="1:19">
      <c r="A504" t="s">
        <v>248</v>
      </c>
      <c r="B504" t="s">
        <v>249</v>
      </c>
      <c r="C504" t="s">
        <v>250</v>
      </c>
      <c r="D504" t="s">
        <v>267</v>
      </c>
      <c r="E504" t="s">
        <v>169</v>
      </c>
      <c r="F504">
        <v>8.8200000000000001E-2</v>
      </c>
      <c r="G504">
        <v>0</v>
      </c>
      <c r="H504">
        <v>0</v>
      </c>
      <c r="I504">
        <v>8.8200000000000001E-2</v>
      </c>
      <c r="J504">
        <v>8.8200000000000001E-2</v>
      </c>
      <c r="K504">
        <v>1.4</v>
      </c>
      <c r="L504">
        <v>15.87</v>
      </c>
      <c r="M504">
        <v>42</v>
      </c>
      <c r="N504">
        <v>476.19</v>
      </c>
      <c r="O504">
        <v>28</v>
      </c>
      <c r="P504">
        <v>28</v>
      </c>
      <c r="Q504" s="1">
        <v>1</v>
      </c>
      <c r="R504">
        <v>1</v>
      </c>
      <c r="S504">
        <v>0</v>
      </c>
    </row>
    <row r="505" spans="1:19">
      <c r="A505" t="s">
        <v>248</v>
      </c>
      <c r="B505" t="s">
        <v>249</v>
      </c>
      <c r="C505" t="s">
        <v>250</v>
      </c>
      <c r="D505" t="s">
        <v>268</v>
      </c>
      <c r="E505" t="s">
        <v>169</v>
      </c>
      <c r="F505">
        <v>0.1333</v>
      </c>
      <c r="G505">
        <v>0</v>
      </c>
      <c r="H505">
        <v>0.05</v>
      </c>
      <c r="I505">
        <v>8.3299999999999999E-2</v>
      </c>
      <c r="J505">
        <v>8.3299999999999999E-2</v>
      </c>
      <c r="K505">
        <v>1.9999979999999999</v>
      </c>
      <c r="L505">
        <v>15</v>
      </c>
      <c r="M505">
        <v>60</v>
      </c>
      <c r="N505">
        <v>450.11</v>
      </c>
      <c r="O505">
        <v>30</v>
      </c>
      <c r="P505">
        <v>28</v>
      </c>
      <c r="Q505" s="1">
        <v>1.0713999999999999</v>
      </c>
      <c r="R505">
        <v>1</v>
      </c>
      <c r="S505">
        <v>3</v>
      </c>
    </row>
    <row r="506" spans="1:19">
      <c r="A506" t="s">
        <v>248</v>
      </c>
      <c r="B506" t="s">
        <v>249</v>
      </c>
      <c r="C506" t="s">
        <v>250</v>
      </c>
      <c r="D506" t="s">
        <v>269</v>
      </c>
      <c r="E506" t="s">
        <v>169</v>
      </c>
      <c r="F506">
        <v>0.17649999999999999</v>
      </c>
      <c r="G506">
        <v>0</v>
      </c>
      <c r="H506">
        <v>6.6199999999999995E-2</v>
      </c>
      <c r="I506">
        <v>0.1103</v>
      </c>
      <c r="J506">
        <v>0.1103</v>
      </c>
      <c r="K506">
        <v>2.715417</v>
      </c>
      <c r="L506">
        <v>15.38</v>
      </c>
      <c r="M506">
        <v>81.459999999999994</v>
      </c>
      <c r="N506">
        <v>461.54</v>
      </c>
      <c r="O506">
        <v>27</v>
      </c>
      <c r="P506">
        <v>28</v>
      </c>
      <c r="Q506" s="1">
        <v>0.96430000000000005</v>
      </c>
      <c r="R506">
        <v>1</v>
      </c>
      <c r="S506">
        <v>0</v>
      </c>
    </row>
    <row r="507" spans="1:19">
      <c r="A507" t="s">
        <v>248</v>
      </c>
      <c r="B507" t="s">
        <v>249</v>
      </c>
      <c r="C507" t="s">
        <v>250</v>
      </c>
      <c r="D507" t="s">
        <v>270</v>
      </c>
      <c r="E507" t="s">
        <v>169</v>
      </c>
      <c r="F507">
        <v>8.8200000000000001E-2</v>
      </c>
      <c r="G507">
        <v>0</v>
      </c>
      <c r="H507">
        <v>9.2999999999999992E-3</v>
      </c>
      <c r="I507">
        <v>7.8899999999999998E-2</v>
      </c>
      <c r="J507">
        <v>7.8899999999999998E-2</v>
      </c>
      <c r="K507">
        <v>1.4</v>
      </c>
      <c r="L507">
        <v>15.87</v>
      </c>
      <c r="M507">
        <v>42</v>
      </c>
      <c r="N507">
        <v>476.19</v>
      </c>
      <c r="O507">
        <v>28</v>
      </c>
      <c r="P507">
        <v>28</v>
      </c>
      <c r="Q507" s="1">
        <v>1</v>
      </c>
      <c r="R507">
        <v>1</v>
      </c>
      <c r="S507">
        <v>0</v>
      </c>
    </row>
    <row r="508" spans="1:19">
      <c r="A508" t="s">
        <v>248</v>
      </c>
      <c r="B508" t="s">
        <v>249</v>
      </c>
      <c r="C508" t="s">
        <v>250</v>
      </c>
      <c r="D508" t="s">
        <v>445</v>
      </c>
      <c r="E508" t="s">
        <v>169</v>
      </c>
      <c r="F508">
        <v>0.1333</v>
      </c>
      <c r="G508">
        <v>0</v>
      </c>
      <c r="H508">
        <v>0</v>
      </c>
      <c r="I508">
        <v>0.1333</v>
      </c>
      <c r="J508">
        <v>0.1333</v>
      </c>
      <c r="K508">
        <v>1.9999979999999999</v>
      </c>
      <c r="L508">
        <v>15</v>
      </c>
      <c r="M508">
        <v>60</v>
      </c>
      <c r="N508">
        <v>450.11</v>
      </c>
      <c r="O508">
        <v>30</v>
      </c>
      <c r="P508">
        <v>28</v>
      </c>
      <c r="Q508" s="1">
        <v>1.0713999999999999</v>
      </c>
      <c r="R508">
        <v>1</v>
      </c>
      <c r="S508">
        <v>4</v>
      </c>
    </row>
    <row r="509" spans="1:19">
      <c r="A509" t="s">
        <v>248</v>
      </c>
      <c r="B509" t="s">
        <v>249</v>
      </c>
      <c r="C509" t="s">
        <v>250</v>
      </c>
      <c r="D509" t="s">
        <v>446</v>
      </c>
      <c r="E509" t="s">
        <v>169</v>
      </c>
      <c r="F509">
        <v>0.17649999999999999</v>
      </c>
      <c r="G509">
        <v>0</v>
      </c>
      <c r="H509">
        <v>0</v>
      </c>
      <c r="I509">
        <v>0.17649999999999999</v>
      </c>
      <c r="J509">
        <v>0.17649999999999999</v>
      </c>
      <c r="K509">
        <v>2.9165589999999999</v>
      </c>
      <c r="L509">
        <v>16.52</v>
      </c>
      <c r="M509">
        <v>87.5</v>
      </c>
      <c r="N509">
        <v>495.73</v>
      </c>
      <c r="O509">
        <v>29</v>
      </c>
      <c r="P509">
        <v>28</v>
      </c>
      <c r="Q509" s="1">
        <v>1.0357000000000001</v>
      </c>
      <c r="R509">
        <v>1</v>
      </c>
      <c r="S509">
        <v>3</v>
      </c>
    </row>
    <row r="510" spans="1:19">
      <c r="A510" t="s">
        <v>248</v>
      </c>
      <c r="B510" t="s">
        <v>249</v>
      </c>
      <c r="C510" t="s">
        <v>250</v>
      </c>
      <c r="D510" t="s">
        <v>447</v>
      </c>
      <c r="E510" t="s">
        <v>169</v>
      </c>
      <c r="F510">
        <v>8.8200000000000001E-2</v>
      </c>
      <c r="G510">
        <v>0</v>
      </c>
      <c r="H510">
        <v>0</v>
      </c>
      <c r="I510">
        <v>8.8200000000000001E-2</v>
      </c>
      <c r="J510">
        <v>8.8200000000000001E-2</v>
      </c>
      <c r="K510">
        <v>1.6</v>
      </c>
      <c r="L510">
        <v>18.14</v>
      </c>
      <c r="M510">
        <v>48</v>
      </c>
      <c r="N510">
        <v>544.22</v>
      </c>
      <c r="O510">
        <v>32</v>
      </c>
      <c r="P510">
        <v>28</v>
      </c>
      <c r="Q510" s="1">
        <v>1.1429</v>
      </c>
      <c r="R510">
        <v>1</v>
      </c>
      <c r="S510">
        <v>1</v>
      </c>
    </row>
    <row r="511" spans="1:19">
      <c r="A511" t="s">
        <v>248</v>
      </c>
      <c r="B511" t="s">
        <v>249</v>
      </c>
      <c r="C511" t="s">
        <v>250</v>
      </c>
      <c r="D511" t="s">
        <v>448</v>
      </c>
      <c r="E511" t="s">
        <v>169</v>
      </c>
      <c r="F511">
        <v>0.18529999999999999</v>
      </c>
      <c r="G511">
        <v>0</v>
      </c>
      <c r="H511">
        <v>0.18529999999999999</v>
      </c>
      <c r="I511">
        <v>0</v>
      </c>
      <c r="J511">
        <v>0</v>
      </c>
      <c r="K511">
        <v>0.9</v>
      </c>
      <c r="L511">
        <v>10.25</v>
      </c>
      <c r="M511">
        <v>57</v>
      </c>
      <c r="N511">
        <v>307.61</v>
      </c>
      <c r="O511">
        <v>19</v>
      </c>
      <c r="P511">
        <v>20</v>
      </c>
      <c r="Q511" s="1">
        <v>0.95</v>
      </c>
      <c r="R511">
        <v>1</v>
      </c>
      <c r="S511">
        <v>0</v>
      </c>
    </row>
    <row r="512" spans="1:19">
      <c r="A512" t="s">
        <v>248</v>
      </c>
      <c r="B512" t="s">
        <v>278</v>
      </c>
      <c r="C512" t="s">
        <v>279</v>
      </c>
      <c r="D512" t="s">
        <v>280</v>
      </c>
      <c r="E512" t="s">
        <v>169</v>
      </c>
      <c r="F512">
        <v>0.17649999999999999</v>
      </c>
      <c r="G512">
        <v>0</v>
      </c>
      <c r="H512">
        <v>8.8200000000000001E-2</v>
      </c>
      <c r="I512">
        <v>8.8300000000000003E-2</v>
      </c>
      <c r="J512">
        <v>8.8300000000000003E-2</v>
      </c>
      <c r="K512">
        <v>5.8</v>
      </c>
      <c r="L512">
        <v>32.86</v>
      </c>
      <c r="M512">
        <v>174</v>
      </c>
      <c r="N512">
        <v>985.84</v>
      </c>
      <c r="O512">
        <v>58</v>
      </c>
      <c r="P512">
        <v>59</v>
      </c>
      <c r="Q512" s="1">
        <v>0.98309999999999997</v>
      </c>
      <c r="R512">
        <v>1</v>
      </c>
      <c r="S512">
        <v>1</v>
      </c>
    </row>
    <row r="513" spans="1:19">
      <c r="A513" t="s">
        <v>248</v>
      </c>
      <c r="B513" t="s">
        <v>278</v>
      </c>
      <c r="C513" t="s">
        <v>279</v>
      </c>
      <c r="D513" t="s">
        <v>449</v>
      </c>
      <c r="E513" t="s">
        <v>169</v>
      </c>
      <c r="F513">
        <v>0.1633</v>
      </c>
      <c r="G513">
        <v>0.1633</v>
      </c>
      <c r="H513">
        <v>0</v>
      </c>
      <c r="I513">
        <v>0</v>
      </c>
      <c r="J513">
        <v>0</v>
      </c>
      <c r="K513">
        <v>1.6</v>
      </c>
      <c r="L513">
        <v>9.8000000000000007</v>
      </c>
      <c r="M513">
        <v>48</v>
      </c>
      <c r="N513">
        <v>293.94</v>
      </c>
      <c r="O513">
        <v>32</v>
      </c>
      <c r="P513">
        <v>50</v>
      </c>
      <c r="Q513" s="1">
        <v>0.64</v>
      </c>
      <c r="R513">
        <v>1</v>
      </c>
      <c r="S513">
        <v>0</v>
      </c>
    </row>
    <row r="514" spans="1:19">
      <c r="A514" t="s">
        <v>248</v>
      </c>
      <c r="B514" t="s">
        <v>278</v>
      </c>
      <c r="C514" t="s">
        <v>279</v>
      </c>
      <c r="D514" t="s">
        <v>450</v>
      </c>
      <c r="E514" t="s">
        <v>169</v>
      </c>
      <c r="F514">
        <v>0.1633</v>
      </c>
      <c r="G514">
        <v>0.1633</v>
      </c>
      <c r="H514">
        <v>0</v>
      </c>
      <c r="I514">
        <v>0</v>
      </c>
      <c r="J514">
        <v>0</v>
      </c>
      <c r="K514">
        <v>1.5</v>
      </c>
      <c r="L514">
        <v>9.19</v>
      </c>
      <c r="M514">
        <v>45</v>
      </c>
      <c r="N514">
        <v>275.57</v>
      </c>
      <c r="O514">
        <v>30</v>
      </c>
      <c r="P514">
        <v>50</v>
      </c>
      <c r="Q514" s="1">
        <v>0.6</v>
      </c>
      <c r="R514">
        <v>1</v>
      </c>
      <c r="S514">
        <v>0</v>
      </c>
    </row>
    <row r="515" spans="1:19">
      <c r="A515" t="s">
        <v>248</v>
      </c>
      <c r="B515" t="s">
        <v>278</v>
      </c>
      <c r="C515" t="s">
        <v>279</v>
      </c>
      <c r="D515" t="s">
        <v>283</v>
      </c>
      <c r="E515" t="s">
        <v>169</v>
      </c>
      <c r="F515">
        <v>8.8200000000000001E-2</v>
      </c>
      <c r="G515">
        <v>8.8200000000000001E-2</v>
      </c>
      <c r="H515">
        <v>0</v>
      </c>
      <c r="I515">
        <v>0</v>
      </c>
      <c r="J515">
        <v>0</v>
      </c>
      <c r="K515">
        <v>0.65</v>
      </c>
      <c r="L515">
        <v>7.37</v>
      </c>
      <c r="M515">
        <v>19.5</v>
      </c>
      <c r="N515">
        <v>221.09</v>
      </c>
      <c r="O515">
        <v>13</v>
      </c>
      <c r="P515">
        <v>50</v>
      </c>
      <c r="Q515" s="1">
        <v>0.26</v>
      </c>
      <c r="R515">
        <v>1</v>
      </c>
      <c r="S515">
        <v>0</v>
      </c>
    </row>
    <row r="516" spans="1:19">
      <c r="A516" t="s">
        <v>248</v>
      </c>
      <c r="B516" t="s">
        <v>278</v>
      </c>
      <c r="C516" t="s">
        <v>279</v>
      </c>
      <c r="D516" t="s">
        <v>284</v>
      </c>
      <c r="E516" t="s">
        <v>169</v>
      </c>
      <c r="F516">
        <v>8.8200000000000001E-2</v>
      </c>
      <c r="G516">
        <v>8.8200000000000001E-2</v>
      </c>
      <c r="H516">
        <v>0</v>
      </c>
      <c r="I516">
        <v>0</v>
      </c>
      <c r="J516">
        <v>0</v>
      </c>
      <c r="K516">
        <v>0.5</v>
      </c>
      <c r="L516">
        <v>7.94</v>
      </c>
      <c r="M516">
        <v>21</v>
      </c>
      <c r="N516">
        <v>238.1</v>
      </c>
      <c r="O516">
        <v>14</v>
      </c>
      <c r="P516">
        <v>50</v>
      </c>
      <c r="Q516" s="1">
        <v>0.28000000000000003</v>
      </c>
      <c r="R516">
        <v>1</v>
      </c>
      <c r="S516">
        <v>0</v>
      </c>
    </row>
    <row r="517" spans="1:19">
      <c r="A517" t="s">
        <v>248</v>
      </c>
      <c r="B517" t="s">
        <v>278</v>
      </c>
      <c r="C517" t="s">
        <v>279</v>
      </c>
      <c r="D517" t="s">
        <v>451</v>
      </c>
      <c r="E517" t="s">
        <v>169</v>
      </c>
      <c r="F517">
        <v>0.1215</v>
      </c>
      <c r="G517">
        <v>0</v>
      </c>
      <c r="H517">
        <v>0</v>
      </c>
      <c r="I517">
        <v>0.1215</v>
      </c>
      <c r="J517">
        <v>0.1215</v>
      </c>
      <c r="K517">
        <v>1.2666666654000001</v>
      </c>
      <c r="L517">
        <v>10.43</v>
      </c>
      <c r="M517">
        <v>38</v>
      </c>
      <c r="N517">
        <v>312.76</v>
      </c>
      <c r="O517">
        <v>19</v>
      </c>
      <c r="P517">
        <v>50</v>
      </c>
      <c r="Q517" s="1">
        <v>0.38</v>
      </c>
      <c r="R517">
        <v>1</v>
      </c>
      <c r="S517">
        <v>0</v>
      </c>
    </row>
    <row r="518" spans="1:19">
      <c r="A518" t="s">
        <v>248</v>
      </c>
      <c r="B518" t="s">
        <v>278</v>
      </c>
      <c r="C518" t="s">
        <v>279</v>
      </c>
      <c r="D518" t="s">
        <v>452</v>
      </c>
      <c r="E518" t="s">
        <v>169</v>
      </c>
      <c r="F518">
        <v>6.6699999999999995E-2</v>
      </c>
      <c r="G518">
        <v>0</v>
      </c>
      <c r="H518">
        <v>0</v>
      </c>
      <c r="I518">
        <v>6.6699999999999995E-2</v>
      </c>
      <c r="J518">
        <v>6.6699999999999995E-2</v>
      </c>
      <c r="K518">
        <v>0.56666609999999995</v>
      </c>
      <c r="L518">
        <v>8.5</v>
      </c>
      <c r="M518">
        <v>17</v>
      </c>
      <c r="N518">
        <v>254.87</v>
      </c>
      <c r="O518">
        <v>17</v>
      </c>
      <c r="P518">
        <v>50</v>
      </c>
      <c r="Q518" s="1">
        <v>0.34</v>
      </c>
      <c r="R518">
        <v>1</v>
      </c>
      <c r="S518">
        <v>0</v>
      </c>
    </row>
    <row r="519" spans="1:19">
      <c r="A519" t="s">
        <v>248</v>
      </c>
      <c r="B519" t="s">
        <v>278</v>
      </c>
      <c r="C519" t="s">
        <v>279</v>
      </c>
      <c r="D519" t="s">
        <v>453</v>
      </c>
      <c r="E519" t="s">
        <v>169</v>
      </c>
      <c r="F519">
        <v>0.1215</v>
      </c>
      <c r="G519">
        <v>0</v>
      </c>
      <c r="H519">
        <v>0</v>
      </c>
      <c r="I519">
        <v>0.1215</v>
      </c>
      <c r="J519">
        <v>0.1215</v>
      </c>
      <c r="K519">
        <v>0.93333333240000005</v>
      </c>
      <c r="L519">
        <v>7.68</v>
      </c>
      <c r="M519">
        <v>28</v>
      </c>
      <c r="N519">
        <v>230.45</v>
      </c>
      <c r="O519">
        <v>14</v>
      </c>
      <c r="P519">
        <v>50</v>
      </c>
      <c r="Q519" s="1">
        <v>0.28000000000000003</v>
      </c>
      <c r="R519">
        <v>1</v>
      </c>
      <c r="S519">
        <v>0</v>
      </c>
    </row>
    <row r="520" spans="1:19">
      <c r="A520" t="s">
        <v>248</v>
      </c>
      <c r="B520" t="s">
        <v>278</v>
      </c>
      <c r="C520" t="s">
        <v>279</v>
      </c>
      <c r="D520" t="s">
        <v>286</v>
      </c>
      <c r="E520" t="s">
        <v>169</v>
      </c>
      <c r="F520">
        <v>0.1215</v>
      </c>
      <c r="G520">
        <v>0.1215</v>
      </c>
      <c r="H520">
        <v>0</v>
      </c>
      <c r="I520">
        <v>0</v>
      </c>
      <c r="J520">
        <v>0</v>
      </c>
      <c r="K520">
        <v>0.53333333279999995</v>
      </c>
      <c r="L520">
        <v>4.3899999999999997</v>
      </c>
      <c r="M520">
        <v>16</v>
      </c>
      <c r="N520">
        <v>131.69</v>
      </c>
      <c r="O520">
        <v>8</v>
      </c>
      <c r="P520">
        <v>50</v>
      </c>
      <c r="Q520" s="1">
        <v>0.16</v>
      </c>
      <c r="R520">
        <v>1</v>
      </c>
      <c r="S520">
        <v>0</v>
      </c>
    </row>
    <row r="521" spans="1:19">
      <c r="A521" t="s">
        <v>248</v>
      </c>
      <c r="B521" t="s">
        <v>278</v>
      </c>
      <c r="C521" t="s">
        <v>279</v>
      </c>
      <c r="D521" t="s">
        <v>454</v>
      </c>
      <c r="E521" t="s">
        <v>169</v>
      </c>
      <c r="F521">
        <v>0.17649999999999999</v>
      </c>
      <c r="G521">
        <v>8.8300000000000003E-2</v>
      </c>
      <c r="H521">
        <v>0</v>
      </c>
      <c r="I521">
        <v>8.8200000000000001E-2</v>
      </c>
      <c r="J521">
        <v>8.8199999999999903E-2</v>
      </c>
      <c r="K521">
        <v>0.8</v>
      </c>
      <c r="L521">
        <v>4.53</v>
      </c>
      <c r="M521">
        <v>24</v>
      </c>
      <c r="N521">
        <v>135.97999999999999</v>
      </c>
      <c r="O521">
        <v>8</v>
      </c>
      <c r="P521">
        <v>50</v>
      </c>
      <c r="Q521" s="1">
        <v>0.16</v>
      </c>
      <c r="R521">
        <v>1</v>
      </c>
      <c r="S521">
        <v>0</v>
      </c>
    </row>
    <row r="522" spans="1:19">
      <c r="A522" t="s">
        <v>248</v>
      </c>
      <c r="B522" t="s">
        <v>278</v>
      </c>
      <c r="C522" t="s">
        <v>279</v>
      </c>
      <c r="D522" t="s">
        <v>292</v>
      </c>
      <c r="E522" t="s">
        <v>169</v>
      </c>
      <c r="F522">
        <v>0.1215</v>
      </c>
      <c r="G522">
        <v>0</v>
      </c>
      <c r="H522">
        <v>0</v>
      </c>
      <c r="I522">
        <v>0.1215</v>
      </c>
      <c r="J522">
        <v>0.1215</v>
      </c>
      <c r="K522">
        <v>0.86666666579999996</v>
      </c>
      <c r="L522">
        <v>7.13</v>
      </c>
      <c r="M522">
        <v>26</v>
      </c>
      <c r="N522">
        <v>213.99</v>
      </c>
      <c r="O522">
        <v>13</v>
      </c>
      <c r="P522">
        <v>50</v>
      </c>
      <c r="Q522" s="1">
        <v>0.26</v>
      </c>
      <c r="R522">
        <v>1</v>
      </c>
      <c r="S522">
        <v>0</v>
      </c>
    </row>
    <row r="523" spans="1:19">
      <c r="A523" t="s">
        <v>248</v>
      </c>
      <c r="B523" t="s">
        <v>278</v>
      </c>
      <c r="C523" t="s">
        <v>279</v>
      </c>
      <c r="D523" t="s">
        <v>293</v>
      </c>
      <c r="E523" t="s">
        <v>169</v>
      </c>
      <c r="F523">
        <v>0.1215</v>
      </c>
      <c r="G523">
        <v>0</v>
      </c>
      <c r="H523">
        <v>0</v>
      </c>
      <c r="I523">
        <v>0.1215</v>
      </c>
      <c r="J523">
        <v>0.1215</v>
      </c>
      <c r="K523">
        <v>0.86666666579999996</v>
      </c>
      <c r="L523">
        <v>7.13</v>
      </c>
      <c r="M523">
        <v>26</v>
      </c>
      <c r="N523">
        <v>213.99</v>
      </c>
      <c r="O523">
        <v>13</v>
      </c>
      <c r="P523">
        <v>50</v>
      </c>
      <c r="Q523" s="1">
        <v>0.26</v>
      </c>
      <c r="R523">
        <v>1</v>
      </c>
      <c r="S523">
        <v>0</v>
      </c>
    </row>
    <row r="524" spans="1:19">
      <c r="A524" t="s">
        <v>248</v>
      </c>
      <c r="B524" t="s">
        <v>278</v>
      </c>
      <c r="C524" t="s">
        <v>279</v>
      </c>
      <c r="D524" t="s">
        <v>294</v>
      </c>
      <c r="E524" t="s">
        <v>169</v>
      </c>
      <c r="F524">
        <v>0.1215</v>
      </c>
      <c r="G524">
        <v>0</v>
      </c>
      <c r="H524">
        <v>0</v>
      </c>
      <c r="I524">
        <v>0.1215</v>
      </c>
      <c r="J524">
        <v>0.1215</v>
      </c>
      <c r="K524">
        <v>0.79999999919999998</v>
      </c>
      <c r="L524">
        <v>6.58</v>
      </c>
      <c r="M524">
        <v>24</v>
      </c>
      <c r="N524">
        <v>197.53</v>
      </c>
      <c r="O524">
        <v>12</v>
      </c>
      <c r="P524">
        <v>50</v>
      </c>
      <c r="Q524" s="1">
        <v>0.24</v>
      </c>
      <c r="R524">
        <v>1</v>
      </c>
      <c r="S524">
        <v>0</v>
      </c>
    </row>
    <row r="525" spans="1:19">
      <c r="A525" t="s">
        <v>248</v>
      </c>
      <c r="B525" t="s">
        <v>278</v>
      </c>
      <c r="C525" t="s">
        <v>279</v>
      </c>
      <c r="D525" t="s">
        <v>455</v>
      </c>
      <c r="E525" t="s">
        <v>169</v>
      </c>
      <c r="F525">
        <v>0.1215</v>
      </c>
      <c r="G525">
        <v>0</v>
      </c>
      <c r="H525">
        <v>0</v>
      </c>
      <c r="I525">
        <v>0.1215</v>
      </c>
      <c r="J525">
        <v>0.1215</v>
      </c>
      <c r="K525">
        <v>4.1904761800000002E-2</v>
      </c>
      <c r="L525">
        <v>0.34</v>
      </c>
      <c r="M525">
        <v>1.26</v>
      </c>
      <c r="N525">
        <v>10.35</v>
      </c>
      <c r="O525">
        <v>11</v>
      </c>
      <c r="P525">
        <v>50</v>
      </c>
      <c r="Q525" s="1">
        <v>0.22</v>
      </c>
      <c r="R525">
        <v>1</v>
      </c>
      <c r="S525">
        <v>0</v>
      </c>
    </row>
    <row r="526" spans="1:19">
      <c r="A526" t="s">
        <v>248</v>
      </c>
      <c r="B526" t="s">
        <v>278</v>
      </c>
      <c r="C526" t="s">
        <v>279</v>
      </c>
      <c r="D526" t="s">
        <v>456</v>
      </c>
      <c r="E526" t="s">
        <v>169</v>
      </c>
      <c r="F526">
        <v>0.1215</v>
      </c>
      <c r="G526">
        <v>0</v>
      </c>
      <c r="H526">
        <v>0</v>
      </c>
      <c r="I526">
        <v>0.1215</v>
      </c>
      <c r="J526">
        <v>0.1215</v>
      </c>
      <c r="K526">
        <v>3.8095237999999997E-2</v>
      </c>
      <c r="L526">
        <v>0.31</v>
      </c>
      <c r="M526">
        <v>1.1399999999999999</v>
      </c>
      <c r="N526">
        <v>9.41</v>
      </c>
      <c r="O526">
        <v>10</v>
      </c>
      <c r="P526">
        <v>50</v>
      </c>
      <c r="Q526" s="1">
        <v>0.2</v>
      </c>
      <c r="R526">
        <v>1</v>
      </c>
      <c r="S526">
        <v>0</v>
      </c>
    </row>
    <row r="527" spans="1:19">
      <c r="A527" t="s">
        <v>248</v>
      </c>
      <c r="B527" t="s">
        <v>278</v>
      </c>
      <c r="C527" t="s">
        <v>279</v>
      </c>
      <c r="D527" t="s">
        <v>457</v>
      </c>
      <c r="E527" t="s">
        <v>169</v>
      </c>
      <c r="F527">
        <v>0.1215</v>
      </c>
      <c r="G527">
        <v>0</v>
      </c>
      <c r="H527">
        <v>0</v>
      </c>
      <c r="I527">
        <v>0.1215</v>
      </c>
      <c r="J527">
        <v>0.1215</v>
      </c>
      <c r="K527">
        <v>0.36571199999999998</v>
      </c>
      <c r="L527">
        <v>3.01</v>
      </c>
      <c r="M527">
        <v>10.97</v>
      </c>
      <c r="N527">
        <v>90.3</v>
      </c>
      <c r="O527">
        <v>12</v>
      </c>
      <c r="P527">
        <v>34</v>
      </c>
      <c r="Q527" s="1">
        <v>0.35289999999999999</v>
      </c>
      <c r="R527">
        <v>1</v>
      </c>
      <c r="S527">
        <v>0</v>
      </c>
    </row>
    <row r="528" spans="1:19">
      <c r="A528" t="s">
        <v>248</v>
      </c>
      <c r="B528" t="s">
        <v>278</v>
      </c>
      <c r="C528" t="s">
        <v>279</v>
      </c>
      <c r="D528" t="s">
        <v>298</v>
      </c>
      <c r="E528" t="s">
        <v>169</v>
      </c>
      <c r="F528">
        <v>0.13339999999999999</v>
      </c>
      <c r="G528">
        <v>0.13339999999999999</v>
      </c>
      <c r="H528">
        <v>0</v>
      </c>
      <c r="I528">
        <v>0</v>
      </c>
      <c r="J528">
        <v>0</v>
      </c>
      <c r="K528">
        <v>0.4820895</v>
      </c>
      <c r="L528">
        <v>7.49</v>
      </c>
      <c r="M528">
        <v>29.98</v>
      </c>
      <c r="N528">
        <v>224.71</v>
      </c>
      <c r="O528">
        <v>29</v>
      </c>
      <c r="P528">
        <v>68</v>
      </c>
      <c r="Q528" s="1">
        <v>0.42649999999999999</v>
      </c>
      <c r="R528">
        <v>2</v>
      </c>
      <c r="S528">
        <v>0</v>
      </c>
    </row>
    <row r="529" spans="1:19">
      <c r="A529" t="s">
        <v>248</v>
      </c>
      <c r="B529" t="s">
        <v>278</v>
      </c>
      <c r="C529" t="s">
        <v>279</v>
      </c>
      <c r="D529" t="s">
        <v>299</v>
      </c>
      <c r="E529" t="s">
        <v>169</v>
      </c>
      <c r="F529">
        <v>0.1308</v>
      </c>
      <c r="G529">
        <v>0</v>
      </c>
      <c r="H529">
        <v>0.1308</v>
      </c>
      <c r="I529">
        <v>0</v>
      </c>
      <c r="J529">
        <v>0</v>
      </c>
      <c r="K529">
        <v>0.13333320000000001</v>
      </c>
      <c r="L529">
        <v>6.63</v>
      </c>
      <c r="M529">
        <v>26</v>
      </c>
      <c r="N529">
        <v>198.78</v>
      </c>
      <c r="O529">
        <v>12</v>
      </c>
      <c r="P529">
        <v>20</v>
      </c>
      <c r="Q529" s="1">
        <v>0.6</v>
      </c>
      <c r="R529">
        <v>1</v>
      </c>
      <c r="S529">
        <v>0</v>
      </c>
    </row>
    <row r="530" spans="1:19">
      <c r="A530" t="s">
        <v>248</v>
      </c>
      <c r="B530" t="s">
        <v>300</v>
      </c>
      <c r="C530" t="s">
        <v>301</v>
      </c>
      <c r="D530" t="s">
        <v>302</v>
      </c>
      <c r="E530" t="s">
        <v>169</v>
      </c>
      <c r="F530">
        <v>0.4</v>
      </c>
      <c r="G530">
        <v>0</v>
      </c>
      <c r="H530">
        <v>0.2</v>
      </c>
      <c r="I530">
        <v>0.2</v>
      </c>
      <c r="J530">
        <v>0.2</v>
      </c>
      <c r="K530">
        <v>5.1375159999999997</v>
      </c>
      <c r="L530">
        <v>12.84</v>
      </c>
      <c r="M530">
        <v>154.13</v>
      </c>
      <c r="N530">
        <v>385.31</v>
      </c>
      <c r="O530">
        <v>50</v>
      </c>
      <c r="P530">
        <v>90</v>
      </c>
      <c r="Q530" s="1">
        <v>0.55559999999999998</v>
      </c>
      <c r="R530">
        <v>2</v>
      </c>
      <c r="S530">
        <v>0</v>
      </c>
    </row>
    <row r="531" spans="1:19">
      <c r="A531" t="s">
        <v>248</v>
      </c>
      <c r="B531" t="s">
        <v>300</v>
      </c>
      <c r="C531" t="s">
        <v>301</v>
      </c>
      <c r="D531" t="s">
        <v>458</v>
      </c>
      <c r="E531" t="s">
        <v>169</v>
      </c>
      <c r="F531">
        <v>0.4</v>
      </c>
      <c r="G531">
        <v>0</v>
      </c>
      <c r="H531">
        <v>0</v>
      </c>
      <c r="I531">
        <v>0.4</v>
      </c>
      <c r="J531">
        <v>0.4</v>
      </c>
      <c r="K531">
        <v>6.2</v>
      </c>
      <c r="L531">
        <v>15.5</v>
      </c>
      <c r="M531">
        <v>186</v>
      </c>
      <c r="N531">
        <v>465</v>
      </c>
      <c r="O531">
        <v>62</v>
      </c>
      <c r="P531">
        <v>100</v>
      </c>
      <c r="Q531" s="1">
        <v>0.62</v>
      </c>
      <c r="R531">
        <v>2</v>
      </c>
      <c r="S531">
        <v>0</v>
      </c>
    </row>
    <row r="532" spans="1:19">
      <c r="A532" t="s">
        <v>248</v>
      </c>
      <c r="B532" t="s">
        <v>300</v>
      </c>
      <c r="C532" t="s">
        <v>301</v>
      </c>
      <c r="D532" t="s">
        <v>459</v>
      </c>
      <c r="E532" t="s">
        <v>169</v>
      </c>
      <c r="F532">
        <v>0.1333</v>
      </c>
      <c r="G532">
        <v>0</v>
      </c>
      <c r="H532">
        <v>0</v>
      </c>
      <c r="I532">
        <v>0.1333</v>
      </c>
      <c r="J532">
        <v>0.1333</v>
      </c>
      <c r="K532">
        <v>1.7333316000000001</v>
      </c>
      <c r="L532">
        <v>13</v>
      </c>
      <c r="M532">
        <v>52</v>
      </c>
      <c r="N532">
        <v>390.1</v>
      </c>
      <c r="O532">
        <v>26</v>
      </c>
      <c r="P532">
        <v>50</v>
      </c>
      <c r="Q532" s="1">
        <v>0.52</v>
      </c>
      <c r="R532">
        <v>1</v>
      </c>
      <c r="S532">
        <v>0</v>
      </c>
    </row>
    <row r="533" spans="1:19">
      <c r="A533" t="s">
        <v>248</v>
      </c>
      <c r="B533" t="s">
        <v>300</v>
      </c>
      <c r="C533" t="s">
        <v>301</v>
      </c>
      <c r="D533" t="s">
        <v>460</v>
      </c>
      <c r="E533" t="s">
        <v>169</v>
      </c>
      <c r="F533">
        <v>0.2</v>
      </c>
      <c r="G533">
        <v>0</v>
      </c>
      <c r="H533">
        <v>0</v>
      </c>
      <c r="I533">
        <v>0.2</v>
      </c>
      <c r="J533">
        <v>0.2</v>
      </c>
      <c r="K533">
        <v>4.7</v>
      </c>
      <c r="L533">
        <v>23.5</v>
      </c>
      <c r="M533">
        <v>141</v>
      </c>
      <c r="N533">
        <v>705</v>
      </c>
      <c r="O533">
        <v>47</v>
      </c>
      <c r="P533">
        <v>50</v>
      </c>
      <c r="Q533" s="1">
        <v>0.94</v>
      </c>
      <c r="R533">
        <v>1</v>
      </c>
      <c r="S533">
        <v>0</v>
      </c>
    </row>
    <row r="534" spans="1:19">
      <c r="A534" t="s">
        <v>248</v>
      </c>
      <c r="B534" t="s">
        <v>300</v>
      </c>
      <c r="C534" t="s">
        <v>301</v>
      </c>
      <c r="D534" t="s">
        <v>303</v>
      </c>
      <c r="E534" t="s">
        <v>169</v>
      </c>
      <c r="F534">
        <v>1.0668</v>
      </c>
      <c r="G534">
        <v>0.26669999999999999</v>
      </c>
      <c r="H534">
        <v>0</v>
      </c>
      <c r="I534">
        <v>0.80010000000000003</v>
      </c>
      <c r="J534">
        <v>0.80010000000000003</v>
      </c>
      <c r="K534">
        <v>24.266660599999899</v>
      </c>
      <c r="L534">
        <v>22.75</v>
      </c>
      <c r="M534">
        <v>728</v>
      </c>
      <c r="N534">
        <v>682.41</v>
      </c>
      <c r="O534">
        <v>182</v>
      </c>
      <c r="P534">
        <v>209</v>
      </c>
      <c r="Q534" s="1">
        <v>0.87080000000000002</v>
      </c>
      <c r="R534">
        <v>4</v>
      </c>
      <c r="S534">
        <v>2</v>
      </c>
    </row>
    <row r="535" spans="1:19">
      <c r="A535" t="s">
        <v>248</v>
      </c>
      <c r="B535" t="s">
        <v>300</v>
      </c>
      <c r="C535" t="s">
        <v>301</v>
      </c>
      <c r="D535" t="s">
        <v>304</v>
      </c>
      <c r="E535" t="s">
        <v>169</v>
      </c>
      <c r="F535">
        <v>0.80010000000000003</v>
      </c>
      <c r="G535">
        <v>0.53339999999999999</v>
      </c>
      <c r="H535">
        <v>0</v>
      </c>
      <c r="I535">
        <v>0.26669999999999999</v>
      </c>
      <c r="J535">
        <v>0.26669999999999999</v>
      </c>
      <c r="K535">
        <v>18.533328699999998</v>
      </c>
      <c r="L535">
        <v>23.16</v>
      </c>
      <c r="M535">
        <v>556</v>
      </c>
      <c r="N535">
        <v>694.91</v>
      </c>
      <c r="O535">
        <v>139</v>
      </c>
      <c r="P535">
        <v>168</v>
      </c>
      <c r="Q535" s="1">
        <v>0.82740000000000002</v>
      </c>
      <c r="R535">
        <v>3</v>
      </c>
      <c r="S535">
        <v>1</v>
      </c>
    </row>
    <row r="536" spans="1:19">
      <c r="A536" t="s">
        <v>248</v>
      </c>
      <c r="B536" t="s">
        <v>300</v>
      </c>
      <c r="C536" t="s">
        <v>301</v>
      </c>
      <c r="D536" t="s">
        <v>461</v>
      </c>
      <c r="E536" t="s">
        <v>169</v>
      </c>
      <c r="F536">
        <v>0.2</v>
      </c>
      <c r="G536">
        <v>0</v>
      </c>
      <c r="H536">
        <v>0</v>
      </c>
      <c r="I536">
        <v>0.2</v>
      </c>
      <c r="J536">
        <v>0.2</v>
      </c>
      <c r="K536">
        <v>1.5</v>
      </c>
      <c r="L536">
        <v>7.5</v>
      </c>
      <c r="M536">
        <v>45</v>
      </c>
      <c r="N536">
        <v>225</v>
      </c>
      <c r="O536">
        <v>15</v>
      </c>
      <c r="P536">
        <v>50</v>
      </c>
      <c r="Q536" s="1">
        <v>0.3</v>
      </c>
      <c r="R536">
        <v>1</v>
      </c>
      <c r="S536">
        <v>0</v>
      </c>
    </row>
    <row r="537" spans="1:19">
      <c r="A537" t="s">
        <v>248</v>
      </c>
      <c r="B537" t="s">
        <v>300</v>
      </c>
      <c r="C537" t="s">
        <v>301</v>
      </c>
      <c r="D537" t="s">
        <v>306</v>
      </c>
      <c r="E537" t="s">
        <v>169</v>
      </c>
      <c r="F537">
        <v>1.2</v>
      </c>
      <c r="G537">
        <v>0.4</v>
      </c>
      <c r="H537">
        <v>0</v>
      </c>
      <c r="I537">
        <v>0.8</v>
      </c>
      <c r="J537">
        <v>0.8</v>
      </c>
      <c r="K537">
        <v>22.273315999999902</v>
      </c>
      <c r="L537">
        <v>18.559999999999999</v>
      </c>
      <c r="M537">
        <v>668.2</v>
      </c>
      <c r="N537">
        <v>556.83000000000004</v>
      </c>
      <c r="O537">
        <v>223</v>
      </c>
      <c r="P537">
        <v>325</v>
      </c>
      <c r="Q537" s="1">
        <v>0.68620000000000003</v>
      </c>
      <c r="R537">
        <v>6</v>
      </c>
      <c r="S537">
        <v>2</v>
      </c>
    </row>
    <row r="538" spans="1:19">
      <c r="A538" t="s">
        <v>248</v>
      </c>
      <c r="B538" t="s">
        <v>300</v>
      </c>
      <c r="C538" t="s">
        <v>301</v>
      </c>
      <c r="D538" t="s">
        <v>307</v>
      </c>
      <c r="E538" t="s">
        <v>169</v>
      </c>
      <c r="F538">
        <v>1</v>
      </c>
      <c r="G538">
        <v>0.25</v>
      </c>
      <c r="H538">
        <v>0.25</v>
      </c>
      <c r="I538">
        <v>0.5</v>
      </c>
      <c r="J538">
        <v>0.5</v>
      </c>
      <c r="K538">
        <v>11.961523</v>
      </c>
      <c r="L538">
        <v>11.96</v>
      </c>
      <c r="M538">
        <v>358.85</v>
      </c>
      <c r="N538">
        <v>358.85</v>
      </c>
      <c r="O538">
        <v>119</v>
      </c>
      <c r="P538">
        <v>140</v>
      </c>
      <c r="Q538" s="1">
        <v>0.85</v>
      </c>
      <c r="R538">
        <v>4</v>
      </c>
      <c r="S538">
        <v>14</v>
      </c>
    </row>
    <row r="539" spans="1:19">
      <c r="A539" t="s">
        <v>248</v>
      </c>
      <c r="B539" t="s">
        <v>300</v>
      </c>
      <c r="C539" t="s">
        <v>301</v>
      </c>
      <c r="D539" t="s">
        <v>462</v>
      </c>
      <c r="E539" t="s">
        <v>169</v>
      </c>
      <c r="F539">
        <v>0.2</v>
      </c>
      <c r="G539">
        <v>0.2</v>
      </c>
      <c r="H539">
        <v>0</v>
      </c>
      <c r="I539">
        <v>0</v>
      </c>
      <c r="J539">
        <v>0</v>
      </c>
      <c r="K539">
        <v>4.2</v>
      </c>
      <c r="L539">
        <v>21</v>
      </c>
      <c r="M539">
        <v>126</v>
      </c>
      <c r="N539">
        <v>630</v>
      </c>
      <c r="O539">
        <v>42</v>
      </c>
      <c r="P539">
        <v>50</v>
      </c>
      <c r="Q539" s="1">
        <v>0.84</v>
      </c>
      <c r="R539">
        <v>1</v>
      </c>
      <c r="S539">
        <v>3</v>
      </c>
    </row>
    <row r="540" spans="1:19">
      <c r="A540" t="s">
        <v>248</v>
      </c>
      <c r="B540" t="s">
        <v>300</v>
      </c>
      <c r="C540" t="s">
        <v>301</v>
      </c>
      <c r="D540" t="s">
        <v>463</v>
      </c>
      <c r="E540" t="s">
        <v>169</v>
      </c>
      <c r="F540">
        <v>0.2</v>
      </c>
      <c r="G540">
        <v>0.2</v>
      </c>
      <c r="H540">
        <v>0</v>
      </c>
      <c r="I540">
        <v>0</v>
      </c>
      <c r="J540">
        <v>0</v>
      </c>
      <c r="K540">
        <v>1.3599992000000001</v>
      </c>
      <c r="L540">
        <v>6.8</v>
      </c>
      <c r="M540">
        <v>40.799999999999997</v>
      </c>
      <c r="N540">
        <v>204</v>
      </c>
      <c r="O540">
        <v>14</v>
      </c>
      <c r="P540">
        <v>50</v>
      </c>
      <c r="Q540" s="1">
        <v>0.28000000000000003</v>
      </c>
      <c r="R540">
        <v>1</v>
      </c>
      <c r="S540">
        <v>0</v>
      </c>
    </row>
    <row r="541" spans="1:19">
      <c r="A541" t="s">
        <v>248</v>
      </c>
      <c r="B541" t="s">
        <v>300</v>
      </c>
      <c r="C541" t="s">
        <v>301</v>
      </c>
      <c r="D541" t="s">
        <v>464</v>
      </c>
      <c r="E541" t="s">
        <v>169</v>
      </c>
      <c r="F541">
        <v>0.1333</v>
      </c>
      <c r="G541">
        <v>0</v>
      </c>
      <c r="H541">
        <v>0</v>
      </c>
      <c r="I541">
        <v>0.1333</v>
      </c>
      <c r="J541">
        <v>0.1333</v>
      </c>
      <c r="K541">
        <v>0.59999939999999996</v>
      </c>
      <c r="L541">
        <v>4.5</v>
      </c>
      <c r="M541">
        <v>18</v>
      </c>
      <c r="N541">
        <v>135.03</v>
      </c>
      <c r="O541">
        <v>9</v>
      </c>
      <c r="P541">
        <v>50</v>
      </c>
      <c r="Q541" s="1">
        <v>0.18</v>
      </c>
      <c r="R541">
        <v>1</v>
      </c>
      <c r="S541">
        <v>0</v>
      </c>
    </row>
    <row r="542" spans="1:19">
      <c r="A542" t="s">
        <v>248</v>
      </c>
      <c r="B542" t="s">
        <v>300</v>
      </c>
      <c r="C542" t="s">
        <v>301</v>
      </c>
      <c r="D542" t="s">
        <v>312</v>
      </c>
      <c r="E542" t="s">
        <v>169</v>
      </c>
      <c r="F542">
        <v>0.2</v>
      </c>
      <c r="G542">
        <v>0</v>
      </c>
      <c r="H542">
        <v>0</v>
      </c>
      <c r="I542">
        <v>0.2</v>
      </c>
      <c r="J542">
        <v>0.2</v>
      </c>
      <c r="K542">
        <v>1.7</v>
      </c>
      <c r="L542">
        <v>8.5</v>
      </c>
      <c r="M542">
        <v>51</v>
      </c>
      <c r="N542">
        <v>255</v>
      </c>
      <c r="O542">
        <v>17</v>
      </c>
      <c r="P542">
        <v>50</v>
      </c>
      <c r="Q542" s="1">
        <v>0.34</v>
      </c>
      <c r="R542">
        <v>1</v>
      </c>
      <c r="S542">
        <v>0</v>
      </c>
    </row>
    <row r="543" spans="1:19">
      <c r="A543" t="s">
        <v>248</v>
      </c>
      <c r="B543" t="s">
        <v>313</v>
      </c>
      <c r="C543" t="s">
        <v>314</v>
      </c>
      <c r="D543" t="s">
        <v>315</v>
      </c>
      <c r="E543" t="s">
        <v>169</v>
      </c>
      <c r="F543">
        <v>0.36859999999999998</v>
      </c>
      <c r="G543">
        <v>0.23530000000000001</v>
      </c>
      <c r="H543">
        <v>0.1333</v>
      </c>
      <c r="I543">
        <v>0</v>
      </c>
      <c r="J543">
        <v>0</v>
      </c>
      <c r="K543">
        <v>2.9045705000000002</v>
      </c>
      <c r="L543">
        <v>7.88</v>
      </c>
      <c r="M543">
        <v>87.14</v>
      </c>
      <c r="N543">
        <v>236.4</v>
      </c>
      <c r="O543">
        <v>13</v>
      </c>
      <c r="P543">
        <v>26</v>
      </c>
      <c r="Q543" s="1">
        <v>0.5</v>
      </c>
      <c r="R543">
        <v>1</v>
      </c>
      <c r="S543">
        <v>0</v>
      </c>
    </row>
    <row r="544" spans="1:19">
      <c r="A544" t="s">
        <v>248</v>
      </c>
      <c r="B544" t="s">
        <v>313</v>
      </c>
      <c r="C544" t="s">
        <v>314</v>
      </c>
      <c r="D544" t="s">
        <v>316</v>
      </c>
      <c r="E544" t="s">
        <v>169</v>
      </c>
      <c r="F544">
        <v>0.36859999999999998</v>
      </c>
      <c r="G544">
        <v>0.36859999999999998</v>
      </c>
      <c r="H544">
        <v>0</v>
      </c>
      <c r="I544">
        <v>0</v>
      </c>
      <c r="J544">
        <v>0</v>
      </c>
      <c r="K544">
        <v>2.4577135000000001</v>
      </c>
      <c r="L544">
        <v>18.79</v>
      </c>
      <c r="M544">
        <v>207.79</v>
      </c>
      <c r="N544">
        <v>563.72</v>
      </c>
      <c r="O544">
        <v>31</v>
      </c>
      <c r="P544">
        <v>26</v>
      </c>
      <c r="Q544" s="1">
        <v>1.1922999999999999</v>
      </c>
      <c r="R544">
        <v>1</v>
      </c>
      <c r="S544">
        <v>1</v>
      </c>
    </row>
    <row r="545" spans="1:19">
      <c r="A545" t="s">
        <v>248</v>
      </c>
      <c r="B545" t="s">
        <v>313</v>
      </c>
      <c r="C545" t="s">
        <v>314</v>
      </c>
      <c r="D545" t="s">
        <v>317</v>
      </c>
      <c r="E545" t="s">
        <v>169</v>
      </c>
      <c r="F545">
        <v>0.36859999999999998</v>
      </c>
      <c r="G545">
        <v>0.36859999999999998</v>
      </c>
      <c r="H545">
        <v>0</v>
      </c>
      <c r="I545">
        <v>0</v>
      </c>
      <c r="J545">
        <v>0</v>
      </c>
      <c r="K545">
        <v>3.3514274999999998</v>
      </c>
      <c r="L545">
        <v>21.82</v>
      </c>
      <c r="M545">
        <v>241.3</v>
      </c>
      <c r="N545">
        <v>654.65</v>
      </c>
      <c r="O545">
        <v>36</v>
      </c>
      <c r="P545">
        <v>26</v>
      </c>
      <c r="Q545" s="1">
        <v>1.3846000000000001</v>
      </c>
      <c r="R545">
        <v>1</v>
      </c>
      <c r="S545">
        <v>4</v>
      </c>
    </row>
    <row r="546" spans="1:19">
      <c r="A546" t="s">
        <v>248</v>
      </c>
      <c r="B546" t="s">
        <v>319</v>
      </c>
      <c r="C546" t="s">
        <v>320</v>
      </c>
      <c r="D546" t="s">
        <v>321</v>
      </c>
      <c r="E546" t="s">
        <v>169</v>
      </c>
      <c r="F546">
        <v>0.17649999999999999</v>
      </c>
      <c r="G546">
        <v>0.17649999999999999</v>
      </c>
      <c r="H546">
        <v>0</v>
      </c>
      <c r="I546">
        <v>0</v>
      </c>
      <c r="J546">
        <v>0</v>
      </c>
      <c r="K546">
        <v>1.2323613691999999</v>
      </c>
      <c r="L546">
        <v>6.98</v>
      </c>
      <c r="M546">
        <v>36.97</v>
      </c>
      <c r="N546">
        <v>209.47</v>
      </c>
      <c r="O546">
        <v>26</v>
      </c>
      <c r="P546">
        <v>20</v>
      </c>
      <c r="Q546" s="1">
        <v>1.3</v>
      </c>
      <c r="R546">
        <v>1</v>
      </c>
      <c r="S546">
        <v>0</v>
      </c>
    </row>
    <row r="547" spans="1:19">
      <c r="A547" t="s">
        <v>248</v>
      </c>
      <c r="B547" t="s">
        <v>319</v>
      </c>
      <c r="C547" t="s">
        <v>320</v>
      </c>
      <c r="D547" t="s">
        <v>465</v>
      </c>
      <c r="E547" t="s">
        <v>169</v>
      </c>
      <c r="F547">
        <v>0.2</v>
      </c>
      <c r="G547">
        <v>0</v>
      </c>
      <c r="H547">
        <v>0</v>
      </c>
      <c r="I547">
        <v>0.2</v>
      </c>
      <c r="J547">
        <v>0.2</v>
      </c>
      <c r="K547">
        <v>5.2</v>
      </c>
      <c r="L547">
        <v>26</v>
      </c>
      <c r="M547">
        <v>156</v>
      </c>
      <c r="N547">
        <v>780</v>
      </c>
      <c r="O547">
        <v>52</v>
      </c>
      <c r="P547">
        <v>50</v>
      </c>
      <c r="Q547" s="1">
        <v>1.04</v>
      </c>
      <c r="R547">
        <v>1</v>
      </c>
      <c r="S547">
        <v>1</v>
      </c>
    </row>
    <row r="548" spans="1:19">
      <c r="A548" t="s">
        <v>248</v>
      </c>
      <c r="B548" t="s">
        <v>319</v>
      </c>
      <c r="C548" t="s">
        <v>320</v>
      </c>
      <c r="D548" t="s">
        <v>323</v>
      </c>
      <c r="E548" t="s">
        <v>169</v>
      </c>
      <c r="F548">
        <v>0.2</v>
      </c>
      <c r="G548">
        <v>0.2</v>
      </c>
      <c r="H548">
        <v>0</v>
      </c>
      <c r="I548">
        <v>0</v>
      </c>
      <c r="J548">
        <v>0</v>
      </c>
      <c r="K548">
        <v>1.2822852</v>
      </c>
      <c r="L548">
        <v>6.41</v>
      </c>
      <c r="M548">
        <v>38.47</v>
      </c>
      <c r="N548">
        <v>192.34</v>
      </c>
      <c r="O548">
        <v>12</v>
      </c>
      <c r="P548">
        <v>35</v>
      </c>
      <c r="Q548" s="1">
        <v>0.34289999999999998</v>
      </c>
      <c r="R548">
        <v>1</v>
      </c>
      <c r="S548">
        <v>0</v>
      </c>
    </row>
    <row r="549" spans="1:19">
      <c r="A549" t="s">
        <v>248</v>
      </c>
      <c r="B549" t="s">
        <v>319</v>
      </c>
      <c r="C549" t="s">
        <v>320</v>
      </c>
      <c r="D549" t="s">
        <v>324</v>
      </c>
      <c r="E549" t="s">
        <v>169</v>
      </c>
      <c r="F549">
        <v>0.8</v>
      </c>
      <c r="G549">
        <v>0</v>
      </c>
      <c r="H549">
        <v>0</v>
      </c>
      <c r="I549">
        <v>0.8</v>
      </c>
      <c r="J549">
        <v>0.8</v>
      </c>
      <c r="K549">
        <v>16.5</v>
      </c>
      <c r="L549">
        <v>20.63</v>
      </c>
      <c r="M549">
        <v>495</v>
      </c>
      <c r="N549">
        <v>618.75</v>
      </c>
      <c r="O549">
        <v>165</v>
      </c>
      <c r="P549">
        <v>174</v>
      </c>
      <c r="Q549" s="1">
        <v>0.94830000000000003</v>
      </c>
      <c r="R549">
        <v>4</v>
      </c>
      <c r="S549">
        <v>1</v>
      </c>
    </row>
    <row r="550" spans="1:19">
      <c r="A550" t="s">
        <v>248</v>
      </c>
      <c r="B550" t="s">
        <v>319</v>
      </c>
      <c r="C550" t="s">
        <v>320</v>
      </c>
      <c r="D550" t="s">
        <v>325</v>
      </c>
      <c r="E550" t="s">
        <v>169</v>
      </c>
      <c r="F550">
        <v>0.2</v>
      </c>
      <c r="G550">
        <v>0.2</v>
      </c>
      <c r="H550">
        <v>0</v>
      </c>
      <c r="I550">
        <v>0</v>
      </c>
      <c r="J550">
        <v>0</v>
      </c>
      <c r="K550">
        <v>1.7097135999999999</v>
      </c>
      <c r="L550">
        <v>8.5500000000000007</v>
      </c>
      <c r="M550">
        <v>51.29</v>
      </c>
      <c r="N550">
        <v>256.45999999999998</v>
      </c>
      <c r="O550">
        <v>16</v>
      </c>
      <c r="P550">
        <v>35</v>
      </c>
      <c r="Q550" s="1">
        <v>0.45710000000000001</v>
      </c>
      <c r="R550">
        <v>1</v>
      </c>
      <c r="S550">
        <v>0</v>
      </c>
    </row>
    <row r="551" spans="1:19">
      <c r="A551" t="s">
        <v>248</v>
      </c>
      <c r="B551" t="s">
        <v>319</v>
      </c>
      <c r="C551" t="s">
        <v>320</v>
      </c>
      <c r="D551" t="s">
        <v>326</v>
      </c>
      <c r="E551" t="s">
        <v>169</v>
      </c>
      <c r="F551">
        <v>0.2</v>
      </c>
      <c r="G551">
        <v>0</v>
      </c>
      <c r="H551">
        <v>0</v>
      </c>
      <c r="I551">
        <v>0.2</v>
      </c>
      <c r="J551">
        <v>0.2</v>
      </c>
      <c r="K551">
        <v>2.3508562</v>
      </c>
      <c r="L551">
        <v>11.75</v>
      </c>
      <c r="M551">
        <v>70.53</v>
      </c>
      <c r="N551">
        <v>352.63</v>
      </c>
      <c r="O551">
        <v>22</v>
      </c>
      <c r="P551">
        <v>35</v>
      </c>
      <c r="Q551" s="1">
        <v>0.62860000000000005</v>
      </c>
      <c r="R551">
        <v>1</v>
      </c>
      <c r="S551">
        <v>0</v>
      </c>
    </row>
    <row r="552" spans="1:19">
      <c r="A552" t="s">
        <v>248</v>
      </c>
      <c r="B552" t="s">
        <v>319</v>
      </c>
      <c r="C552" t="s">
        <v>320</v>
      </c>
      <c r="D552" t="s">
        <v>327</v>
      </c>
      <c r="E552" t="s">
        <v>169</v>
      </c>
      <c r="F552">
        <v>0.4</v>
      </c>
      <c r="G552">
        <v>0</v>
      </c>
      <c r="H552">
        <v>0</v>
      </c>
      <c r="I552">
        <v>0.4</v>
      </c>
      <c r="J552">
        <v>0.4</v>
      </c>
      <c r="K552">
        <v>3.4959994000000001</v>
      </c>
      <c r="L552">
        <v>8.74</v>
      </c>
      <c r="M552">
        <v>104.88</v>
      </c>
      <c r="N552">
        <v>262.2</v>
      </c>
      <c r="O552">
        <v>34</v>
      </c>
      <c r="P552">
        <v>85</v>
      </c>
      <c r="Q552" s="1">
        <v>0.4</v>
      </c>
      <c r="R552">
        <v>2</v>
      </c>
      <c r="S552">
        <v>0</v>
      </c>
    </row>
    <row r="553" spans="1:19">
      <c r="A553" t="s">
        <v>248</v>
      </c>
      <c r="B553" t="s">
        <v>319</v>
      </c>
      <c r="C553" t="s">
        <v>320</v>
      </c>
      <c r="D553" t="s">
        <v>466</v>
      </c>
      <c r="E553" t="s">
        <v>169</v>
      </c>
      <c r="F553">
        <v>0.2</v>
      </c>
      <c r="G553">
        <v>0.2</v>
      </c>
      <c r="H553">
        <v>0</v>
      </c>
      <c r="I553">
        <v>0</v>
      </c>
      <c r="J553">
        <v>0</v>
      </c>
      <c r="K553">
        <v>1.4</v>
      </c>
      <c r="L553">
        <v>7</v>
      </c>
      <c r="M553">
        <v>42</v>
      </c>
      <c r="N553">
        <v>210</v>
      </c>
      <c r="O553">
        <v>14</v>
      </c>
      <c r="P553">
        <v>35</v>
      </c>
      <c r="Q553" s="1">
        <v>0.4</v>
      </c>
      <c r="R553">
        <v>1</v>
      </c>
      <c r="S553">
        <v>0</v>
      </c>
    </row>
    <row r="554" spans="1:19">
      <c r="A554" t="s">
        <v>248</v>
      </c>
      <c r="B554" t="s">
        <v>319</v>
      </c>
      <c r="C554" t="s">
        <v>320</v>
      </c>
      <c r="D554" t="s">
        <v>328</v>
      </c>
      <c r="E554" t="s">
        <v>169</v>
      </c>
      <c r="F554">
        <v>0.4</v>
      </c>
      <c r="G554">
        <v>0.2</v>
      </c>
      <c r="H554">
        <v>0</v>
      </c>
      <c r="I554">
        <v>0.2</v>
      </c>
      <c r="J554">
        <v>0.2</v>
      </c>
      <c r="K554">
        <v>3.0508562000000001</v>
      </c>
      <c r="L554">
        <v>7.63</v>
      </c>
      <c r="M554">
        <v>91.53</v>
      </c>
      <c r="N554">
        <v>228.81</v>
      </c>
      <c r="O554">
        <v>29</v>
      </c>
      <c r="P554">
        <v>85</v>
      </c>
      <c r="Q554" s="1">
        <v>0.3412</v>
      </c>
      <c r="R554">
        <v>2</v>
      </c>
      <c r="S554">
        <v>0</v>
      </c>
    </row>
    <row r="555" spans="1:19">
      <c r="A555" t="s">
        <v>248</v>
      </c>
      <c r="B555" t="s">
        <v>319</v>
      </c>
      <c r="C555" t="s">
        <v>320</v>
      </c>
      <c r="D555" t="s">
        <v>329</v>
      </c>
      <c r="E555" t="s">
        <v>169</v>
      </c>
      <c r="F555">
        <v>0.2</v>
      </c>
      <c r="G555">
        <v>0</v>
      </c>
      <c r="H555">
        <v>0</v>
      </c>
      <c r="I555">
        <v>0.2</v>
      </c>
      <c r="J555">
        <v>0.2</v>
      </c>
      <c r="K555">
        <v>4.8</v>
      </c>
      <c r="L555">
        <v>24</v>
      </c>
      <c r="M555">
        <v>144</v>
      </c>
      <c r="N555">
        <v>720</v>
      </c>
      <c r="O555">
        <v>48</v>
      </c>
      <c r="P555">
        <v>50</v>
      </c>
      <c r="Q555" s="1">
        <v>0.96</v>
      </c>
      <c r="R555">
        <v>1</v>
      </c>
      <c r="S555">
        <v>2</v>
      </c>
    </row>
    <row r="556" spans="1:19">
      <c r="A556" t="s">
        <v>248</v>
      </c>
      <c r="B556" t="s">
        <v>319</v>
      </c>
      <c r="C556" t="s">
        <v>320</v>
      </c>
      <c r="D556" t="s">
        <v>330</v>
      </c>
      <c r="E556" t="s">
        <v>169</v>
      </c>
      <c r="F556">
        <v>0.2</v>
      </c>
      <c r="G556">
        <v>0.2</v>
      </c>
      <c r="H556">
        <v>0</v>
      </c>
      <c r="I556">
        <v>0</v>
      </c>
      <c r="J556">
        <v>0</v>
      </c>
      <c r="K556">
        <v>1.1754281</v>
      </c>
      <c r="L556">
        <v>5.88</v>
      </c>
      <c r="M556">
        <v>35.26</v>
      </c>
      <c r="N556">
        <v>176.31</v>
      </c>
      <c r="O556">
        <v>11</v>
      </c>
      <c r="P556">
        <v>20</v>
      </c>
      <c r="Q556" s="1">
        <v>0.55000000000000004</v>
      </c>
      <c r="R556">
        <v>1</v>
      </c>
      <c r="S556">
        <v>0</v>
      </c>
    </row>
    <row r="557" spans="1:19">
      <c r="A557" t="s">
        <v>248</v>
      </c>
      <c r="B557" t="s">
        <v>319</v>
      </c>
      <c r="C557" t="s">
        <v>320</v>
      </c>
      <c r="D557" t="s">
        <v>331</v>
      </c>
      <c r="E557" t="s">
        <v>169</v>
      </c>
      <c r="F557">
        <v>0.11990000000000001</v>
      </c>
      <c r="G557">
        <v>0</v>
      </c>
      <c r="H557">
        <v>6.54E-2</v>
      </c>
      <c r="I557">
        <v>5.45E-2</v>
      </c>
      <c r="J557">
        <v>5.45E-2</v>
      </c>
      <c r="K557">
        <v>0.59999939999999996</v>
      </c>
      <c r="L557">
        <v>6.67</v>
      </c>
      <c r="M557">
        <v>24</v>
      </c>
      <c r="N557">
        <v>200.17</v>
      </c>
      <c r="O557">
        <v>12</v>
      </c>
      <c r="P557">
        <v>20</v>
      </c>
      <c r="Q557" s="1">
        <v>0.6</v>
      </c>
      <c r="R557">
        <v>1</v>
      </c>
      <c r="S557">
        <v>0</v>
      </c>
    </row>
    <row r="558" spans="1:19">
      <c r="A558" t="s">
        <v>248</v>
      </c>
      <c r="B558" t="s">
        <v>319</v>
      </c>
      <c r="C558" t="s">
        <v>320</v>
      </c>
      <c r="D558" t="s">
        <v>332</v>
      </c>
      <c r="E558" t="s">
        <v>169</v>
      </c>
      <c r="F558">
        <v>0.4</v>
      </c>
      <c r="G558">
        <v>0</v>
      </c>
      <c r="H558">
        <v>0</v>
      </c>
      <c r="I558">
        <v>0.4</v>
      </c>
      <c r="J558">
        <v>0.4</v>
      </c>
      <c r="K558">
        <v>9.6</v>
      </c>
      <c r="L558">
        <v>24</v>
      </c>
      <c r="M558">
        <v>288</v>
      </c>
      <c r="N558">
        <v>720</v>
      </c>
      <c r="O558">
        <v>96</v>
      </c>
      <c r="P558">
        <v>100</v>
      </c>
      <c r="Q558" s="1">
        <v>0.96</v>
      </c>
      <c r="R558">
        <v>2</v>
      </c>
      <c r="S558">
        <v>1</v>
      </c>
    </row>
    <row r="559" spans="1:19">
      <c r="A559" t="s">
        <v>248</v>
      </c>
      <c r="B559" t="s">
        <v>319</v>
      </c>
      <c r="C559" t="s">
        <v>320</v>
      </c>
      <c r="D559" t="s">
        <v>467</v>
      </c>
      <c r="E559" t="s">
        <v>169</v>
      </c>
      <c r="F559">
        <v>0.2</v>
      </c>
      <c r="G559">
        <v>0</v>
      </c>
      <c r="H559">
        <v>0</v>
      </c>
      <c r="I559">
        <v>0.2</v>
      </c>
      <c r="J559">
        <v>0.2</v>
      </c>
      <c r="K559">
        <v>2.1</v>
      </c>
      <c r="L559">
        <v>10.5</v>
      </c>
      <c r="M559">
        <v>63</v>
      </c>
      <c r="N559">
        <v>315</v>
      </c>
      <c r="O559">
        <v>21</v>
      </c>
      <c r="P559">
        <v>50</v>
      </c>
      <c r="Q559" s="1">
        <v>0.42</v>
      </c>
      <c r="R559">
        <v>1</v>
      </c>
      <c r="S559">
        <v>0</v>
      </c>
    </row>
    <row r="560" spans="1:19">
      <c r="A560" t="s">
        <v>248</v>
      </c>
      <c r="B560" t="s">
        <v>319</v>
      </c>
      <c r="C560" t="s">
        <v>320</v>
      </c>
      <c r="D560" t="s">
        <v>468</v>
      </c>
      <c r="E560" t="s">
        <v>169</v>
      </c>
      <c r="F560">
        <v>0.2</v>
      </c>
      <c r="G560">
        <v>0</v>
      </c>
      <c r="H560">
        <v>0</v>
      </c>
      <c r="I560">
        <v>0.2</v>
      </c>
      <c r="J560">
        <v>0.2</v>
      </c>
      <c r="K560">
        <v>2.7</v>
      </c>
      <c r="L560">
        <v>13.5</v>
      </c>
      <c r="M560">
        <v>81</v>
      </c>
      <c r="N560">
        <v>405</v>
      </c>
      <c r="O560">
        <v>27</v>
      </c>
      <c r="P560">
        <v>50</v>
      </c>
      <c r="Q560" s="1">
        <v>0.54</v>
      </c>
      <c r="R560">
        <v>1</v>
      </c>
      <c r="S560">
        <v>0</v>
      </c>
    </row>
    <row r="561" spans="1:19">
      <c r="A561" t="s">
        <v>248</v>
      </c>
      <c r="B561" t="s">
        <v>319</v>
      </c>
      <c r="C561" t="s">
        <v>320</v>
      </c>
      <c r="D561" t="s">
        <v>336</v>
      </c>
      <c r="E561" t="s">
        <v>169</v>
      </c>
      <c r="F561">
        <v>0.2</v>
      </c>
      <c r="G561">
        <v>0</v>
      </c>
      <c r="H561">
        <v>0</v>
      </c>
      <c r="I561">
        <v>0.2</v>
      </c>
      <c r="J561">
        <v>0.2</v>
      </c>
      <c r="K561">
        <v>5.6</v>
      </c>
      <c r="L561">
        <v>28</v>
      </c>
      <c r="M561">
        <v>168</v>
      </c>
      <c r="N561">
        <v>840</v>
      </c>
      <c r="O561">
        <v>56</v>
      </c>
      <c r="P561">
        <v>59</v>
      </c>
      <c r="Q561" s="1">
        <v>0.94920000000000004</v>
      </c>
      <c r="R561">
        <v>1</v>
      </c>
      <c r="S561">
        <v>0</v>
      </c>
    </row>
    <row r="562" spans="1:19">
      <c r="A562" t="s">
        <v>248</v>
      </c>
      <c r="B562" t="s">
        <v>319</v>
      </c>
      <c r="C562" t="s">
        <v>320</v>
      </c>
      <c r="D562" t="s">
        <v>469</v>
      </c>
      <c r="E562" t="s">
        <v>169</v>
      </c>
      <c r="F562">
        <v>0.2</v>
      </c>
      <c r="G562">
        <v>0.2</v>
      </c>
      <c r="H562">
        <v>0</v>
      </c>
      <c r="I562">
        <v>0</v>
      </c>
      <c r="J562">
        <v>0</v>
      </c>
      <c r="K562">
        <v>5</v>
      </c>
      <c r="L562">
        <v>25</v>
      </c>
      <c r="M562">
        <v>150</v>
      </c>
      <c r="N562">
        <v>750</v>
      </c>
      <c r="O562">
        <v>50</v>
      </c>
      <c r="P562">
        <v>50</v>
      </c>
      <c r="Q562" s="1">
        <v>1</v>
      </c>
      <c r="R562">
        <v>1</v>
      </c>
      <c r="S562">
        <v>1</v>
      </c>
    </row>
    <row r="563" spans="1:19">
      <c r="A563" t="s">
        <v>248</v>
      </c>
      <c r="B563" t="s">
        <v>337</v>
      </c>
      <c r="C563" t="s">
        <v>338</v>
      </c>
      <c r="D563" t="s">
        <v>339</v>
      </c>
      <c r="E563" t="s">
        <v>169</v>
      </c>
      <c r="F563">
        <v>0.753</v>
      </c>
      <c r="G563">
        <v>0</v>
      </c>
      <c r="H563">
        <v>0</v>
      </c>
      <c r="I563">
        <v>0.753</v>
      </c>
      <c r="J563">
        <v>0.753</v>
      </c>
      <c r="K563">
        <v>16.600000000000001</v>
      </c>
      <c r="L563">
        <v>22.05</v>
      </c>
      <c r="M563">
        <v>498</v>
      </c>
      <c r="N563">
        <v>661.35</v>
      </c>
      <c r="O563">
        <v>83</v>
      </c>
      <c r="P563">
        <v>100</v>
      </c>
      <c r="Q563" s="1">
        <v>0.83</v>
      </c>
      <c r="R563">
        <v>2</v>
      </c>
      <c r="S563">
        <v>2</v>
      </c>
    </row>
    <row r="564" spans="1:19">
      <c r="A564" t="s">
        <v>248</v>
      </c>
      <c r="B564" t="s">
        <v>337</v>
      </c>
      <c r="C564" t="s">
        <v>338</v>
      </c>
      <c r="D564" t="s">
        <v>340</v>
      </c>
      <c r="E564" t="s">
        <v>169</v>
      </c>
      <c r="F564">
        <v>0.30980000000000002</v>
      </c>
      <c r="G564">
        <v>0</v>
      </c>
      <c r="H564">
        <v>0</v>
      </c>
      <c r="I564">
        <v>0.30980000000000002</v>
      </c>
      <c r="J564">
        <v>0.30980000000000002</v>
      </c>
      <c r="K564">
        <v>5.3333333312000004</v>
      </c>
      <c r="L564">
        <v>17.22</v>
      </c>
      <c r="M564">
        <v>160</v>
      </c>
      <c r="N564">
        <v>516.46</v>
      </c>
      <c r="O564">
        <v>32</v>
      </c>
      <c r="P564">
        <v>32</v>
      </c>
      <c r="Q564" s="1">
        <v>1</v>
      </c>
      <c r="R564">
        <v>1</v>
      </c>
      <c r="S564">
        <v>0</v>
      </c>
    </row>
    <row r="565" spans="1:19">
      <c r="A565" t="s">
        <v>248</v>
      </c>
      <c r="B565" t="s">
        <v>337</v>
      </c>
      <c r="C565" t="s">
        <v>338</v>
      </c>
      <c r="D565" t="s">
        <v>341</v>
      </c>
      <c r="E565" t="s">
        <v>169</v>
      </c>
      <c r="F565">
        <v>0.30980000000000002</v>
      </c>
      <c r="G565">
        <v>0</v>
      </c>
      <c r="H565">
        <v>0</v>
      </c>
      <c r="I565">
        <v>0.30980000000000002</v>
      </c>
      <c r="J565">
        <v>0.30980000000000002</v>
      </c>
      <c r="K565">
        <v>1.371424</v>
      </c>
      <c r="L565">
        <v>4.43</v>
      </c>
      <c r="M565">
        <v>41.14</v>
      </c>
      <c r="N565">
        <v>132.80000000000001</v>
      </c>
      <c r="O565">
        <v>8</v>
      </c>
      <c r="P565">
        <v>32</v>
      </c>
      <c r="Q565" s="1">
        <v>0.25</v>
      </c>
      <c r="R565">
        <v>1</v>
      </c>
      <c r="S565">
        <v>0</v>
      </c>
    </row>
    <row r="566" spans="1:19">
      <c r="A566" t="s">
        <v>248</v>
      </c>
      <c r="B566" t="s">
        <v>337</v>
      </c>
      <c r="C566" t="s">
        <v>338</v>
      </c>
      <c r="D566" t="s">
        <v>470</v>
      </c>
      <c r="E566" t="s">
        <v>169</v>
      </c>
      <c r="F566">
        <v>0.30980000000000002</v>
      </c>
      <c r="G566">
        <v>0</v>
      </c>
      <c r="H566">
        <v>0</v>
      </c>
      <c r="I566">
        <v>0.30980000000000002</v>
      </c>
      <c r="J566">
        <v>0.30980000000000002</v>
      </c>
      <c r="K566">
        <v>1.2693331000000001</v>
      </c>
      <c r="L566">
        <v>4.0999999999999996</v>
      </c>
      <c r="M566">
        <v>38.08</v>
      </c>
      <c r="N566">
        <v>122.92</v>
      </c>
      <c r="O566">
        <v>7</v>
      </c>
      <c r="P566">
        <v>32</v>
      </c>
      <c r="Q566" s="1">
        <v>0.21879999999999999</v>
      </c>
      <c r="R566">
        <v>1</v>
      </c>
      <c r="S566">
        <v>0</v>
      </c>
    </row>
    <row r="567" spans="1:19">
      <c r="A567" t="s">
        <v>248</v>
      </c>
      <c r="B567" t="s">
        <v>337</v>
      </c>
      <c r="C567" t="s">
        <v>338</v>
      </c>
      <c r="D567" t="s">
        <v>471</v>
      </c>
      <c r="E567" t="s">
        <v>169</v>
      </c>
      <c r="F567">
        <v>0.30980000000000002</v>
      </c>
      <c r="G567">
        <v>0</v>
      </c>
      <c r="H567">
        <v>0</v>
      </c>
      <c r="I567">
        <v>0.30980000000000002</v>
      </c>
      <c r="J567">
        <v>0.30980000000000002</v>
      </c>
      <c r="K567">
        <v>1.8333326000000001</v>
      </c>
      <c r="L567">
        <v>5.92</v>
      </c>
      <c r="M567">
        <v>55</v>
      </c>
      <c r="N567">
        <v>177.53</v>
      </c>
      <c r="O567">
        <v>11</v>
      </c>
      <c r="P567">
        <v>50</v>
      </c>
      <c r="Q567" s="1">
        <v>0.22</v>
      </c>
      <c r="R567">
        <v>1</v>
      </c>
      <c r="S567">
        <v>0</v>
      </c>
    </row>
    <row r="568" spans="1:19">
      <c r="A568" t="s">
        <v>248</v>
      </c>
      <c r="B568" t="s">
        <v>337</v>
      </c>
      <c r="C568" t="s">
        <v>338</v>
      </c>
      <c r="D568" t="s">
        <v>347</v>
      </c>
      <c r="E568" t="s">
        <v>169</v>
      </c>
      <c r="F568">
        <v>0.30980000000000002</v>
      </c>
      <c r="G568">
        <v>0</v>
      </c>
      <c r="H568">
        <v>0</v>
      </c>
      <c r="I568">
        <v>0.30980000000000002</v>
      </c>
      <c r="J568">
        <v>0.30980000000000002</v>
      </c>
      <c r="K568">
        <v>0.99999959999999999</v>
      </c>
      <c r="L568">
        <v>3.23</v>
      </c>
      <c r="M568">
        <v>30</v>
      </c>
      <c r="N568">
        <v>96.84</v>
      </c>
      <c r="O568">
        <v>6</v>
      </c>
      <c r="P568">
        <v>36</v>
      </c>
      <c r="Q568" s="1">
        <v>0.16669999999999999</v>
      </c>
      <c r="R568">
        <v>1</v>
      </c>
      <c r="S568">
        <v>0</v>
      </c>
    </row>
    <row r="569" spans="1:19">
      <c r="A569" t="s">
        <v>248</v>
      </c>
      <c r="B569" t="s">
        <v>337</v>
      </c>
      <c r="C569" t="s">
        <v>338</v>
      </c>
      <c r="D569" t="s">
        <v>472</v>
      </c>
      <c r="E569" t="s">
        <v>169</v>
      </c>
      <c r="F569">
        <v>0.2432</v>
      </c>
      <c r="G569">
        <v>0</v>
      </c>
      <c r="H569">
        <v>0</v>
      </c>
      <c r="I569">
        <v>0.2432</v>
      </c>
      <c r="J569">
        <v>0.2432</v>
      </c>
      <c r="K569">
        <v>0.54856799999999994</v>
      </c>
      <c r="L569">
        <v>2.2599999999999998</v>
      </c>
      <c r="M569">
        <v>16.46</v>
      </c>
      <c r="N569">
        <v>67.67</v>
      </c>
      <c r="O569">
        <v>4</v>
      </c>
      <c r="P569">
        <v>32</v>
      </c>
      <c r="Q569" s="1">
        <v>0.125</v>
      </c>
      <c r="R569">
        <v>1</v>
      </c>
      <c r="S569">
        <v>0</v>
      </c>
    </row>
    <row r="570" spans="1:19">
      <c r="A570" t="s">
        <v>248</v>
      </c>
      <c r="B570" t="s">
        <v>348</v>
      </c>
      <c r="C570" t="s">
        <v>349</v>
      </c>
      <c r="D570" t="s">
        <v>350</v>
      </c>
      <c r="E570" t="s">
        <v>169</v>
      </c>
      <c r="F570">
        <v>0.2</v>
      </c>
      <c r="G570">
        <v>0</v>
      </c>
      <c r="H570">
        <v>0</v>
      </c>
      <c r="I570">
        <v>0.2</v>
      </c>
      <c r="J570">
        <v>0.2</v>
      </c>
      <c r="K570">
        <v>2.0302848999999998</v>
      </c>
      <c r="L570">
        <v>10.15</v>
      </c>
      <c r="M570">
        <v>60.91</v>
      </c>
      <c r="N570">
        <v>304.54000000000002</v>
      </c>
      <c r="O570">
        <v>19</v>
      </c>
      <c r="P570">
        <v>32</v>
      </c>
      <c r="Q570" s="1">
        <v>0.59379999999999999</v>
      </c>
      <c r="R570">
        <v>1</v>
      </c>
      <c r="S570">
        <v>0</v>
      </c>
    </row>
    <row r="571" spans="1:19">
      <c r="A571" t="s">
        <v>248</v>
      </c>
      <c r="B571" t="s">
        <v>348</v>
      </c>
      <c r="C571" t="s">
        <v>349</v>
      </c>
      <c r="D571" t="s">
        <v>351</v>
      </c>
      <c r="E571" t="s">
        <v>169</v>
      </c>
      <c r="F571">
        <v>0.17649999999999999</v>
      </c>
      <c r="G571">
        <v>0</v>
      </c>
      <c r="H571">
        <v>0</v>
      </c>
      <c r="I571">
        <v>0.17649999999999999</v>
      </c>
      <c r="J571">
        <v>0.17649999999999999</v>
      </c>
      <c r="K571">
        <v>1.9</v>
      </c>
      <c r="L571">
        <v>10.76</v>
      </c>
      <c r="M571">
        <v>57</v>
      </c>
      <c r="N571">
        <v>322.95</v>
      </c>
      <c r="O571">
        <v>19</v>
      </c>
      <c r="P571">
        <v>50</v>
      </c>
      <c r="Q571" s="1">
        <v>0.38</v>
      </c>
      <c r="R571">
        <v>1</v>
      </c>
      <c r="S571">
        <v>0</v>
      </c>
    </row>
    <row r="572" spans="1:19">
      <c r="A572" t="s">
        <v>248</v>
      </c>
      <c r="B572" t="s">
        <v>348</v>
      </c>
      <c r="C572" t="s">
        <v>349</v>
      </c>
      <c r="D572" t="s">
        <v>352</v>
      </c>
      <c r="E572" t="s">
        <v>169</v>
      </c>
      <c r="F572">
        <v>0.3765</v>
      </c>
      <c r="G572">
        <v>0</v>
      </c>
      <c r="H572">
        <v>0</v>
      </c>
      <c r="I572">
        <v>0.3765</v>
      </c>
      <c r="J572">
        <v>0.3765</v>
      </c>
      <c r="K572">
        <v>4.4000000000000004</v>
      </c>
      <c r="L572">
        <v>11.69</v>
      </c>
      <c r="M572">
        <v>132</v>
      </c>
      <c r="N572">
        <v>350.6</v>
      </c>
      <c r="O572">
        <v>22</v>
      </c>
      <c r="P572">
        <v>32</v>
      </c>
      <c r="Q572" s="1">
        <v>0.6875</v>
      </c>
      <c r="R572">
        <v>1</v>
      </c>
      <c r="S572">
        <v>0</v>
      </c>
    </row>
    <row r="573" spans="1:19">
      <c r="A573" t="s">
        <v>248</v>
      </c>
      <c r="B573" t="s">
        <v>348</v>
      </c>
      <c r="C573" t="s">
        <v>349</v>
      </c>
      <c r="D573" t="s">
        <v>353</v>
      </c>
      <c r="E573" t="s">
        <v>169</v>
      </c>
      <c r="F573">
        <v>0.3765</v>
      </c>
      <c r="G573">
        <v>0</v>
      </c>
      <c r="H573">
        <v>0</v>
      </c>
      <c r="I573">
        <v>0.3765</v>
      </c>
      <c r="J573">
        <v>0.3765</v>
      </c>
      <c r="K573">
        <v>8.6</v>
      </c>
      <c r="L573">
        <v>22.84</v>
      </c>
      <c r="M573">
        <v>258</v>
      </c>
      <c r="N573">
        <v>685.26</v>
      </c>
      <c r="O573">
        <v>43</v>
      </c>
      <c r="P573">
        <v>50</v>
      </c>
      <c r="Q573" s="1">
        <v>0.86</v>
      </c>
      <c r="R573">
        <v>1</v>
      </c>
      <c r="S573">
        <v>0</v>
      </c>
    </row>
    <row r="574" spans="1:19">
      <c r="A574" t="s">
        <v>248</v>
      </c>
      <c r="B574" t="s">
        <v>348</v>
      </c>
      <c r="C574" t="s">
        <v>349</v>
      </c>
      <c r="D574" t="s">
        <v>473</v>
      </c>
      <c r="E574" t="s">
        <v>169</v>
      </c>
      <c r="F574">
        <v>0.3765</v>
      </c>
      <c r="G574">
        <v>0</v>
      </c>
      <c r="H574">
        <v>0</v>
      </c>
      <c r="I574">
        <v>0.3765</v>
      </c>
      <c r="J574">
        <v>0.3765</v>
      </c>
      <c r="K574">
        <v>7.2662827999999999</v>
      </c>
      <c r="L574">
        <v>19.3</v>
      </c>
      <c r="M574">
        <v>217.99</v>
      </c>
      <c r="N574">
        <v>578.99</v>
      </c>
      <c r="O574">
        <v>34</v>
      </c>
      <c r="P574">
        <v>32</v>
      </c>
      <c r="Q574" s="1">
        <v>1.0625</v>
      </c>
      <c r="R574">
        <v>1</v>
      </c>
      <c r="S574">
        <v>0</v>
      </c>
    </row>
    <row r="575" spans="1:19">
      <c r="A575" t="s">
        <v>248</v>
      </c>
      <c r="B575" t="s">
        <v>355</v>
      </c>
      <c r="C575" t="s">
        <v>356</v>
      </c>
      <c r="D575" t="s">
        <v>357</v>
      </c>
      <c r="E575" t="s">
        <v>169</v>
      </c>
      <c r="F575">
        <v>0.2</v>
      </c>
      <c r="G575">
        <v>0</v>
      </c>
      <c r="H575">
        <v>0</v>
      </c>
      <c r="I575">
        <v>0.2</v>
      </c>
      <c r="J575">
        <v>0.2</v>
      </c>
      <c r="K575">
        <v>1.910849</v>
      </c>
      <c r="L575">
        <v>9.5500000000000007</v>
      </c>
      <c r="M575">
        <v>57.33</v>
      </c>
      <c r="N575">
        <v>286.63</v>
      </c>
      <c r="O575">
        <v>19</v>
      </c>
      <c r="P575">
        <v>23</v>
      </c>
      <c r="Q575" s="1">
        <v>0.82609999999999995</v>
      </c>
      <c r="R575">
        <v>1</v>
      </c>
      <c r="S575">
        <v>0</v>
      </c>
    </row>
    <row r="576" spans="1:19">
      <c r="A576" t="s">
        <v>248</v>
      </c>
      <c r="B576" t="s">
        <v>355</v>
      </c>
      <c r="C576" t="s">
        <v>356</v>
      </c>
      <c r="D576" t="s">
        <v>358</v>
      </c>
      <c r="E576" t="s">
        <v>169</v>
      </c>
      <c r="F576">
        <v>0.2</v>
      </c>
      <c r="G576">
        <v>0.2</v>
      </c>
      <c r="H576">
        <v>0</v>
      </c>
      <c r="I576">
        <v>0</v>
      </c>
      <c r="J576">
        <v>0</v>
      </c>
      <c r="K576">
        <v>1.791415</v>
      </c>
      <c r="L576">
        <v>8.9600000000000009</v>
      </c>
      <c r="M576">
        <v>53.74</v>
      </c>
      <c r="N576">
        <v>268.70999999999998</v>
      </c>
      <c r="O576">
        <v>19</v>
      </c>
      <c r="P576">
        <v>45</v>
      </c>
      <c r="Q576" s="1">
        <v>0.42220000000000002</v>
      </c>
      <c r="R576">
        <v>1</v>
      </c>
      <c r="S576">
        <v>0</v>
      </c>
    </row>
    <row r="577" spans="1:19">
      <c r="A577" t="s">
        <v>248</v>
      </c>
      <c r="B577" t="s">
        <v>355</v>
      </c>
      <c r="C577" t="s">
        <v>356</v>
      </c>
      <c r="D577" t="s">
        <v>359</v>
      </c>
      <c r="E577" t="s">
        <v>169</v>
      </c>
      <c r="F577">
        <v>0.2</v>
      </c>
      <c r="G577">
        <v>0.2</v>
      </c>
      <c r="H577">
        <v>0</v>
      </c>
      <c r="I577">
        <v>0</v>
      </c>
      <c r="J577">
        <v>0</v>
      </c>
      <c r="K577">
        <v>4.9279789999999997</v>
      </c>
      <c r="L577">
        <v>24.64</v>
      </c>
      <c r="M577">
        <v>147.84</v>
      </c>
      <c r="N577">
        <v>739.2</v>
      </c>
      <c r="O577">
        <v>49</v>
      </c>
      <c r="P577">
        <v>50</v>
      </c>
      <c r="Q577" s="1">
        <v>0.98</v>
      </c>
      <c r="R577">
        <v>1</v>
      </c>
      <c r="S577">
        <v>0</v>
      </c>
    </row>
    <row r="578" spans="1:19">
      <c r="A578" t="s">
        <v>248</v>
      </c>
      <c r="B578" t="s">
        <v>355</v>
      </c>
      <c r="C578" t="s">
        <v>356</v>
      </c>
      <c r="D578" t="s">
        <v>474</v>
      </c>
      <c r="E578" t="s">
        <v>169</v>
      </c>
      <c r="F578">
        <v>0.2</v>
      </c>
      <c r="G578">
        <v>0</v>
      </c>
      <c r="H578">
        <v>0</v>
      </c>
      <c r="I578">
        <v>0.2</v>
      </c>
      <c r="J578">
        <v>0.2</v>
      </c>
      <c r="K578">
        <v>1.407994</v>
      </c>
      <c r="L578">
        <v>7.04</v>
      </c>
      <c r="M578">
        <v>42.24</v>
      </c>
      <c r="N578">
        <v>211.2</v>
      </c>
      <c r="O578">
        <v>14</v>
      </c>
      <c r="P578">
        <v>23</v>
      </c>
      <c r="Q578" s="1">
        <v>0.60870000000000002</v>
      </c>
      <c r="R578">
        <v>1</v>
      </c>
      <c r="S578">
        <v>0</v>
      </c>
    </row>
    <row r="579" spans="1:19">
      <c r="A579" t="s">
        <v>248</v>
      </c>
      <c r="B579" t="s">
        <v>355</v>
      </c>
      <c r="C579" t="s">
        <v>356</v>
      </c>
      <c r="D579" t="s">
        <v>361</v>
      </c>
      <c r="E579" t="s">
        <v>169</v>
      </c>
      <c r="F579">
        <v>0.2</v>
      </c>
      <c r="G579">
        <v>0</v>
      </c>
      <c r="H579">
        <v>0</v>
      </c>
      <c r="I579">
        <v>0.2</v>
      </c>
      <c r="J579">
        <v>0.2</v>
      </c>
      <c r="K579">
        <v>0.84856500000000001</v>
      </c>
      <c r="L579">
        <v>4.24</v>
      </c>
      <c r="M579">
        <v>25.46</v>
      </c>
      <c r="N579">
        <v>127.28</v>
      </c>
      <c r="O579">
        <v>9</v>
      </c>
      <c r="P579">
        <v>45</v>
      </c>
      <c r="Q579" s="1">
        <v>0.2</v>
      </c>
      <c r="R579">
        <v>1</v>
      </c>
      <c r="S579">
        <v>0</v>
      </c>
    </row>
    <row r="580" spans="1:19">
      <c r="A580" t="s">
        <v>248</v>
      </c>
      <c r="B580" t="s">
        <v>355</v>
      </c>
      <c r="C580" t="s">
        <v>356</v>
      </c>
      <c r="D580" t="s">
        <v>364</v>
      </c>
      <c r="E580" t="s">
        <v>169</v>
      </c>
      <c r="F580">
        <v>0.2</v>
      </c>
      <c r="G580">
        <v>0</v>
      </c>
      <c r="H580">
        <v>0</v>
      </c>
      <c r="I580">
        <v>0.2</v>
      </c>
      <c r="J580">
        <v>0.2</v>
      </c>
      <c r="K580">
        <v>0.94284999999999997</v>
      </c>
      <c r="L580">
        <v>4.71</v>
      </c>
      <c r="M580">
        <v>28.29</v>
      </c>
      <c r="N580">
        <v>141.43</v>
      </c>
      <c r="O580">
        <v>10</v>
      </c>
      <c r="P580">
        <v>45</v>
      </c>
      <c r="Q580" s="1">
        <v>0.22220000000000001</v>
      </c>
      <c r="R580">
        <v>1</v>
      </c>
      <c r="S580">
        <v>0</v>
      </c>
    </row>
    <row r="581" spans="1:19">
      <c r="A581" t="s">
        <v>248</v>
      </c>
      <c r="B581" t="s">
        <v>355</v>
      </c>
      <c r="C581" t="s">
        <v>356</v>
      </c>
      <c r="D581" t="s">
        <v>365</v>
      </c>
      <c r="E581" t="s">
        <v>169</v>
      </c>
      <c r="F581">
        <v>0.2</v>
      </c>
      <c r="G581">
        <v>0.2</v>
      </c>
      <c r="H581">
        <v>0</v>
      </c>
      <c r="I581">
        <v>0</v>
      </c>
      <c r="J581">
        <v>0</v>
      </c>
      <c r="K581">
        <v>4.9279789999999997</v>
      </c>
      <c r="L581">
        <v>24.64</v>
      </c>
      <c r="M581">
        <v>147.84</v>
      </c>
      <c r="N581">
        <v>739.2</v>
      </c>
      <c r="O581">
        <v>49</v>
      </c>
      <c r="P581">
        <v>45</v>
      </c>
      <c r="Q581" s="1">
        <v>1.0889</v>
      </c>
      <c r="R581">
        <v>1</v>
      </c>
      <c r="S581">
        <v>0</v>
      </c>
    </row>
    <row r="582" spans="1:19">
      <c r="A582" t="s">
        <v>248</v>
      </c>
      <c r="B582" t="s">
        <v>355</v>
      </c>
      <c r="C582" t="s">
        <v>356</v>
      </c>
      <c r="D582" t="s">
        <v>475</v>
      </c>
      <c r="E582" t="s">
        <v>169</v>
      </c>
      <c r="F582">
        <v>0.2</v>
      </c>
      <c r="G582">
        <v>0.2</v>
      </c>
      <c r="H582">
        <v>0</v>
      </c>
      <c r="I582">
        <v>0</v>
      </c>
      <c r="J582">
        <v>0</v>
      </c>
      <c r="K582">
        <v>2.1119910000000002</v>
      </c>
      <c r="L582">
        <v>10.56</v>
      </c>
      <c r="M582">
        <v>63.36</v>
      </c>
      <c r="N582">
        <v>316.8</v>
      </c>
      <c r="O582">
        <v>21</v>
      </c>
      <c r="P582">
        <v>45</v>
      </c>
      <c r="Q582" s="1">
        <v>0.4667</v>
      </c>
      <c r="R582">
        <v>1</v>
      </c>
      <c r="S582">
        <v>0</v>
      </c>
    </row>
    <row r="583" spans="1:19">
      <c r="A583" t="s">
        <v>248</v>
      </c>
      <c r="B583" t="s">
        <v>355</v>
      </c>
      <c r="C583" t="s">
        <v>356</v>
      </c>
      <c r="D583" t="s">
        <v>476</v>
      </c>
      <c r="E583" t="s">
        <v>169</v>
      </c>
      <c r="F583">
        <v>0.2</v>
      </c>
      <c r="G583">
        <v>0</v>
      </c>
      <c r="H583">
        <v>0</v>
      </c>
      <c r="I583">
        <v>0.2</v>
      </c>
      <c r="J583">
        <v>0.2</v>
      </c>
      <c r="K583">
        <v>2.1</v>
      </c>
      <c r="L583">
        <v>10.5</v>
      </c>
      <c r="M583">
        <v>63</v>
      </c>
      <c r="N583">
        <v>315</v>
      </c>
      <c r="O583">
        <v>21</v>
      </c>
      <c r="P583">
        <v>50</v>
      </c>
      <c r="Q583" s="1">
        <v>0.42</v>
      </c>
      <c r="R583">
        <v>1</v>
      </c>
      <c r="S583">
        <v>0</v>
      </c>
    </row>
    <row r="584" spans="1:19">
      <c r="A584" t="s">
        <v>248</v>
      </c>
      <c r="B584" t="s">
        <v>355</v>
      </c>
      <c r="C584" t="s">
        <v>356</v>
      </c>
      <c r="D584" t="s">
        <v>367</v>
      </c>
      <c r="E584" t="s">
        <v>169</v>
      </c>
      <c r="F584">
        <v>0.18820000000000001</v>
      </c>
      <c r="G584">
        <v>0</v>
      </c>
      <c r="H584">
        <v>0</v>
      </c>
      <c r="I584">
        <v>0.18820000000000001</v>
      </c>
      <c r="J584">
        <v>0.18820000000000001</v>
      </c>
      <c r="K584">
        <v>2.1028440000000002</v>
      </c>
      <c r="L584">
        <v>11.17</v>
      </c>
      <c r="M584">
        <v>63.09</v>
      </c>
      <c r="N584">
        <v>335.2</v>
      </c>
      <c r="O584">
        <v>23</v>
      </c>
      <c r="P584">
        <v>23</v>
      </c>
      <c r="Q584" s="1">
        <v>1</v>
      </c>
      <c r="R584">
        <v>1</v>
      </c>
      <c r="S584">
        <v>1</v>
      </c>
    </row>
    <row r="585" spans="1:19">
      <c r="A585" t="s">
        <v>248</v>
      </c>
      <c r="B585" t="s">
        <v>355</v>
      </c>
      <c r="C585" t="s">
        <v>356</v>
      </c>
      <c r="D585" t="s">
        <v>477</v>
      </c>
      <c r="E585" t="s">
        <v>169</v>
      </c>
      <c r="F585">
        <v>0.2</v>
      </c>
      <c r="G585">
        <v>0</v>
      </c>
      <c r="H585">
        <v>0</v>
      </c>
      <c r="I585">
        <v>0.2</v>
      </c>
      <c r="J585">
        <v>0.2</v>
      </c>
      <c r="K585">
        <v>1.1062810000000001</v>
      </c>
      <c r="L585">
        <v>5.53</v>
      </c>
      <c r="M585">
        <v>33.19</v>
      </c>
      <c r="N585">
        <v>165.94</v>
      </c>
      <c r="O585">
        <v>11</v>
      </c>
      <c r="P585">
        <v>23</v>
      </c>
      <c r="Q585" s="1">
        <v>0.4783</v>
      </c>
      <c r="R585">
        <v>1</v>
      </c>
      <c r="S585">
        <v>0</v>
      </c>
    </row>
    <row r="586" spans="1:19">
      <c r="A586" t="s">
        <v>248</v>
      </c>
      <c r="B586" t="s">
        <v>370</v>
      </c>
      <c r="C586" t="s">
        <v>371</v>
      </c>
      <c r="D586" t="s">
        <v>372</v>
      </c>
      <c r="E586" t="s">
        <v>169</v>
      </c>
      <c r="F586">
        <v>0.2</v>
      </c>
      <c r="G586">
        <v>0</v>
      </c>
      <c r="H586">
        <v>0</v>
      </c>
      <c r="I586">
        <v>0.2</v>
      </c>
      <c r="J586">
        <v>0.2</v>
      </c>
      <c r="K586">
        <v>5.0999999999999996</v>
      </c>
      <c r="L586">
        <v>25.5</v>
      </c>
      <c r="M586">
        <v>153</v>
      </c>
      <c r="N586">
        <v>765</v>
      </c>
      <c r="O586">
        <v>51</v>
      </c>
      <c r="P586">
        <v>50</v>
      </c>
      <c r="Q586" s="1">
        <v>1.02</v>
      </c>
      <c r="R586">
        <v>1</v>
      </c>
      <c r="S586">
        <v>0</v>
      </c>
    </row>
    <row r="587" spans="1:19">
      <c r="A587" t="s">
        <v>248</v>
      </c>
      <c r="B587" t="s">
        <v>370</v>
      </c>
      <c r="C587" t="s">
        <v>371</v>
      </c>
      <c r="D587" t="s">
        <v>373</v>
      </c>
      <c r="E587" t="s">
        <v>169</v>
      </c>
      <c r="F587">
        <v>0.6</v>
      </c>
      <c r="G587">
        <v>0.2</v>
      </c>
      <c r="H587">
        <v>0</v>
      </c>
      <c r="I587">
        <v>0.4</v>
      </c>
      <c r="J587">
        <v>0.4</v>
      </c>
      <c r="K587">
        <v>17.399999999999999</v>
      </c>
      <c r="L587">
        <v>29</v>
      </c>
      <c r="M587">
        <v>522</v>
      </c>
      <c r="N587">
        <v>870</v>
      </c>
      <c r="O587">
        <v>174</v>
      </c>
      <c r="P587">
        <v>215</v>
      </c>
      <c r="Q587" s="1">
        <v>0.80930000000000002</v>
      </c>
      <c r="R587">
        <v>4</v>
      </c>
      <c r="S587">
        <v>5</v>
      </c>
    </row>
    <row r="588" spans="1:19">
      <c r="A588" t="s">
        <v>248</v>
      </c>
      <c r="B588" t="s">
        <v>370</v>
      </c>
      <c r="C588" t="s">
        <v>371</v>
      </c>
      <c r="D588" t="s">
        <v>374</v>
      </c>
      <c r="E588" t="s">
        <v>169</v>
      </c>
      <c r="F588">
        <v>0.6</v>
      </c>
      <c r="G588">
        <v>0</v>
      </c>
      <c r="H588">
        <v>0</v>
      </c>
      <c r="I588">
        <v>0.6</v>
      </c>
      <c r="J588">
        <v>0.6</v>
      </c>
      <c r="K588">
        <v>14.7</v>
      </c>
      <c r="L588">
        <v>24.5</v>
      </c>
      <c r="M588">
        <v>441</v>
      </c>
      <c r="N588">
        <v>735</v>
      </c>
      <c r="O588">
        <v>147</v>
      </c>
      <c r="P588">
        <v>150</v>
      </c>
      <c r="Q588" s="1">
        <v>0.98</v>
      </c>
      <c r="R588">
        <v>3</v>
      </c>
      <c r="S588">
        <v>3</v>
      </c>
    </row>
    <row r="589" spans="1:19">
      <c r="A589" t="s">
        <v>248</v>
      </c>
      <c r="B589" t="s">
        <v>378</v>
      </c>
      <c r="C589" t="s">
        <v>379</v>
      </c>
      <c r="D589" t="s">
        <v>380</v>
      </c>
      <c r="E589" t="s">
        <v>169</v>
      </c>
      <c r="F589">
        <v>0.26669999999999999</v>
      </c>
      <c r="G589">
        <v>0.26669999999999999</v>
      </c>
      <c r="H589">
        <v>0</v>
      </c>
      <c r="I589">
        <v>0</v>
      </c>
      <c r="J589">
        <v>0</v>
      </c>
      <c r="K589">
        <v>1.9999994999999999</v>
      </c>
      <c r="L589">
        <v>7.5</v>
      </c>
      <c r="M589">
        <v>60</v>
      </c>
      <c r="N589">
        <v>224.97</v>
      </c>
      <c r="O589">
        <v>15</v>
      </c>
      <c r="P589">
        <v>50</v>
      </c>
      <c r="Q589" s="1">
        <v>0.3</v>
      </c>
      <c r="R589">
        <v>1</v>
      </c>
      <c r="S589">
        <v>0</v>
      </c>
    </row>
    <row r="590" spans="1:19">
      <c r="A590" t="s">
        <v>248</v>
      </c>
      <c r="B590" t="s">
        <v>378</v>
      </c>
      <c r="C590" t="s">
        <v>379</v>
      </c>
      <c r="D590" t="s">
        <v>478</v>
      </c>
      <c r="E590" t="s">
        <v>169</v>
      </c>
      <c r="F590">
        <v>0.2</v>
      </c>
      <c r="G590">
        <v>0.2</v>
      </c>
      <c r="H590">
        <v>0</v>
      </c>
      <c r="I590">
        <v>0</v>
      </c>
      <c r="J590">
        <v>0</v>
      </c>
      <c r="K590">
        <v>1.9</v>
      </c>
      <c r="L590">
        <v>9.5</v>
      </c>
      <c r="M590">
        <v>57</v>
      </c>
      <c r="N590">
        <v>285</v>
      </c>
      <c r="O590">
        <v>19</v>
      </c>
      <c r="P590">
        <v>50</v>
      </c>
      <c r="Q590" s="1">
        <v>0.38</v>
      </c>
      <c r="R590">
        <v>1</v>
      </c>
      <c r="S590">
        <v>0</v>
      </c>
    </row>
    <row r="591" spans="1:19">
      <c r="A591" t="s">
        <v>248</v>
      </c>
      <c r="B591" t="s">
        <v>378</v>
      </c>
      <c r="C591" t="s">
        <v>379</v>
      </c>
      <c r="D591" t="s">
        <v>479</v>
      </c>
      <c r="E591" t="s">
        <v>169</v>
      </c>
      <c r="F591">
        <v>0.2</v>
      </c>
      <c r="G591">
        <v>0.2</v>
      </c>
      <c r="H591">
        <v>0</v>
      </c>
      <c r="I591">
        <v>0</v>
      </c>
      <c r="J591">
        <v>0</v>
      </c>
      <c r="K591">
        <v>1.4142749999999999</v>
      </c>
      <c r="L591">
        <v>7.07</v>
      </c>
      <c r="M591">
        <v>42.43</v>
      </c>
      <c r="N591">
        <v>212.14</v>
      </c>
      <c r="O591">
        <v>15</v>
      </c>
      <c r="P591">
        <v>40</v>
      </c>
      <c r="Q591" s="1">
        <v>0.375</v>
      </c>
      <c r="R591">
        <v>1</v>
      </c>
      <c r="S591">
        <v>0</v>
      </c>
    </row>
    <row r="592" spans="1:19">
      <c r="A592" t="s">
        <v>248</v>
      </c>
      <c r="B592" t="s">
        <v>378</v>
      </c>
      <c r="C592" t="s">
        <v>379</v>
      </c>
      <c r="D592" t="s">
        <v>480</v>
      </c>
      <c r="E592" t="s">
        <v>169</v>
      </c>
      <c r="F592">
        <v>0.26669999999999999</v>
      </c>
      <c r="G592">
        <v>0.26669999999999999</v>
      </c>
      <c r="H592">
        <v>0</v>
      </c>
      <c r="I592">
        <v>0</v>
      </c>
      <c r="J592">
        <v>0</v>
      </c>
      <c r="K592">
        <v>1.3333330000000001</v>
      </c>
      <c r="L592">
        <v>5</v>
      </c>
      <c r="M592">
        <v>40</v>
      </c>
      <c r="N592">
        <v>149.97999999999999</v>
      </c>
      <c r="O592">
        <v>10</v>
      </c>
      <c r="P592">
        <v>50</v>
      </c>
      <c r="Q592" s="1">
        <v>0.2</v>
      </c>
      <c r="R592">
        <v>1</v>
      </c>
      <c r="S592">
        <v>0</v>
      </c>
    </row>
    <row r="593" spans="1:19">
      <c r="A593" t="s">
        <v>248</v>
      </c>
      <c r="B593" t="s">
        <v>378</v>
      </c>
      <c r="C593" t="s">
        <v>379</v>
      </c>
      <c r="D593" t="s">
        <v>481</v>
      </c>
      <c r="E593" t="s">
        <v>169</v>
      </c>
      <c r="F593">
        <v>0.3765</v>
      </c>
      <c r="G593">
        <v>0</v>
      </c>
      <c r="H593">
        <v>0</v>
      </c>
      <c r="I593">
        <v>0.3765</v>
      </c>
      <c r="J593">
        <v>0.3765</v>
      </c>
      <c r="K593">
        <v>2.6940940000000002</v>
      </c>
      <c r="L593">
        <v>7.16</v>
      </c>
      <c r="M593">
        <v>80.819999999999993</v>
      </c>
      <c r="N593">
        <v>214.67</v>
      </c>
      <c r="O593">
        <v>13</v>
      </c>
      <c r="P593">
        <v>40</v>
      </c>
      <c r="Q593" s="1">
        <v>0.32500000000000001</v>
      </c>
      <c r="R593">
        <v>1</v>
      </c>
      <c r="S593">
        <v>0</v>
      </c>
    </row>
    <row r="594" spans="1:19">
      <c r="A594" t="s">
        <v>248</v>
      </c>
      <c r="B594" t="s">
        <v>378</v>
      </c>
      <c r="C594" t="s">
        <v>379</v>
      </c>
      <c r="D594" t="s">
        <v>383</v>
      </c>
      <c r="E594" t="s">
        <v>169</v>
      </c>
      <c r="F594">
        <v>2.18E-2</v>
      </c>
      <c r="G594">
        <v>0</v>
      </c>
      <c r="H594">
        <v>2.18E-2</v>
      </c>
      <c r="I594">
        <v>0</v>
      </c>
      <c r="J594">
        <v>0</v>
      </c>
      <c r="K594">
        <v>9.9999900000000003E-2</v>
      </c>
      <c r="L594">
        <v>4.59</v>
      </c>
      <c r="M594">
        <v>3</v>
      </c>
      <c r="N594">
        <v>137.61000000000001</v>
      </c>
      <c r="O594">
        <v>3</v>
      </c>
      <c r="P594">
        <v>20</v>
      </c>
      <c r="Q594" s="1">
        <v>0.15</v>
      </c>
      <c r="R594">
        <v>1</v>
      </c>
      <c r="S594">
        <v>0</v>
      </c>
    </row>
    <row r="595" spans="1:19">
      <c r="A595" t="s">
        <v>248</v>
      </c>
      <c r="B595" t="s">
        <v>384</v>
      </c>
      <c r="C595" t="s">
        <v>385</v>
      </c>
      <c r="D595" t="s">
        <v>386</v>
      </c>
      <c r="E595" t="s">
        <v>169</v>
      </c>
      <c r="F595">
        <v>0.3765</v>
      </c>
      <c r="G595">
        <v>0.17649999999999999</v>
      </c>
      <c r="H595">
        <v>0.2</v>
      </c>
      <c r="I595">
        <v>0</v>
      </c>
      <c r="J595">
        <v>0</v>
      </c>
      <c r="K595">
        <v>5.5954259999999998</v>
      </c>
      <c r="L595">
        <v>14.86</v>
      </c>
      <c r="M595">
        <v>167.86</v>
      </c>
      <c r="N595">
        <v>445.85</v>
      </c>
      <c r="O595">
        <v>27</v>
      </c>
      <c r="P595">
        <v>28</v>
      </c>
      <c r="Q595" s="1">
        <v>0.96430000000000005</v>
      </c>
      <c r="R595">
        <v>1</v>
      </c>
      <c r="S595">
        <v>1</v>
      </c>
    </row>
    <row r="596" spans="1:19">
      <c r="A596" t="s">
        <v>248</v>
      </c>
      <c r="B596" t="s">
        <v>387</v>
      </c>
      <c r="C596" t="s">
        <v>388</v>
      </c>
      <c r="D596" t="s">
        <v>389</v>
      </c>
      <c r="E596" t="s">
        <v>169</v>
      </c>
      <c r="F596">
        <v>0.61960000000000004</v>
      </c>
      <c r="G596">
        <v>0</v>
      </c>
      <c r="H596">
        <v>0</v>
      </c>
      <c r="I596">
        <v>0.61960000000000004</v>
      </c>
      <c r="J596">
        <v>0.61960000000000004</v>
      </c>
      <c r="K596">
        <v>7.6485687999999996</v>
      </c>
      <c r="L596">
        <v>12.34</v>
      </c>
      <c r="M596">
        <v>229.46</v>
      </c>
      <c r="N596">
        <v>370.33</v>
      </c>
      <c r="O596">
        <v>45</v>
      </c>
      <c r="P596">
        <v>80</v>
      </c>
      <c r="Q596" s="1">
        <v>0.5625</v>
      </c>
      <c r="R596">
        <v>2</v>
      </c>
      <c r="S596">
        <v>0</v>
      </c>
    </row>
    <row r="597" spans="1:19">
      <c r="A597" t="s">
        <v>248</v>
      </c>
      <c r="B597" t="s">
        <v>387</v>
      </c>
      <c r="C597" t="s">
        <v>388</v>
      </c>
      <c r="D597" t="s">
        <v>390</v>
      </c>
      <c r="E597" t="s">
        <v>169</v>
      </c>
      <c r="F597">
        <v>0.30980000000000002</v>
      </c>
      <c r="G597">
        <v>0</v>
      </c>
      <c r="H597">
        <v>0</v>
      </c>
      <c r="I597">
        <v>0.30980000000000002</v>
      </c>
      <c r="J597">
        <v>0.30980000000000002</v>
      </c>
      <c r="K597">
        <v>2.4933328000000001</v>
      </c>
      <c r="L597">
        <v>8.0500000000000007</v>
      </c>
      <c r="M597">
        <v>74.8</v>
      </c>
      <c r="N597">
        <v>241.45</v>
      </c>
      <c r="O597">
        <v>14</v>
      </c>
      <c r="P597">
        <v>30</v>
      </c>
      <c r="Q597" s="1">
        <v>0.4667</v>
      </c>
      <c r="R597">
        <v>1</v>
      </c>
      <c r="S597">
        <v>0</v>
      </c>
    </row>
    <row r="598" spans="1:19">
      <c r="A598" t="s">
        <v>248</v>
      </c>
      <c r="B598" t="s">
        <v>387</v>
      </c>
      <c r="C598" t="s">
        <v>388</v>
      </c>
      <c r="D598" t="s">
        <v>482</v>
      </c>
      <c r="E598" t="s">
        <v>169</v>
      </c>
      <c r="F598">
        <v>0.30980000000000002</v>
      </c>
      <c r="G598">
        <v>0</v>
      </c>
      <c r="H598">
        <v>0</v>
      </c>
      <c r="I598">
        <v>0.30980000000000002</v>
      </c>
      <c r="J598">
        <v>0.30980000000000002</v>
      </c>
      <c r="K598">
        <v>5.9999976000000004</v>
      </c>
      <c r="L598">
        <v>19.37</v>
      </c>
      <c r="M598">
        <v>180</v>
      </c>
      <c r="N598">
        <v>581.02</v>
      </c>
      <c r="O598">
        <v>36</v>
      </c>
      <c r="P598">
        <v>50</v>
      </c>
      <c r="Q598" s="1">
        <v>0.72</v>
      </c>
      <c r="R598">
        <v>1</v>
      </c>
      <c r="S598">
        <v>0</v>
      </c>
    </row>
    <row r="599" spans="1:19">
      <c r="A599" t="s">
        <v>248</v>
      </c>
      <c r="B599" t="s">
        <v>387</v>
      </c>
      <c r="C599" t="s">
        <v>388</v>
      </c>
      <c r="D599" t="s">
        <v>392</v>
      </c>
      <c r="E599" t="s">
        <v>169</v>
      </c>
      <c r="F599">
        <v>0.30980000000000002</v>
      </c>
      <c r="G599">
        <v>0</v>
      </c>
      <c r="H599">
        <v>0</v>
      </c>
      <c r="I599">
        <v>0.30980000000000002</v>
      </c>
      <c r="J599">
        <v>0.30980000000000002</v>
      </c>
      <c r="K599">
        <v>3.1666653999999999</v>
      </c>
      <c r="L599">
        <v>10.220000000000001</v>
      </c>
      <c r="M599">
        <v>95</v>
      </c>
      <c r="N599">
        <v>306.64999999999998</v>
      </c>
      <c r="O599">
        <v>19</v>
      </c>
      <c r="P599">
        <v>50</v>
      </c>
      <c r="Q599" s="1">
        <v>0.38</v>
      </c>
      <c r="R599">
        <v>1</v>
      </c>
      <c r="S599">
        <v>0</v>
      </c>
    </row>
    <row r="600" spans="1:19">
      <c r="A600" t="s">
        <v>248</v>
      </c>
      <c r="B600" t="s">
        <v>387</v>
      </c>
      <c r="C600" t="s">
        <v>388</v>
      </c>
      <c r="D600" t="s">
        <v>483</v>
      </c>
      <c r="E600" t="s">
        <v>169</v>
      </c>
      <c r="F600">
        <v>0.2</v>
      </c>
      <c r="G600">
        <v>0</v>
      </c>
      <c r="H600">
        <v>0</v>
      </c>
      <c r="I600">
        <v>0.2</v>
      </c>
      <c r="J600">
        <v>0.2</v>
      </c>
      <c r="K600">
        <v>2.2999999999999998</v>
      </c>
      <c r="L600">
        <v>11.5</v>
      </c>
      <c r="M600">
        <v>69</v>
      </c>
      <c r="N600">
        <v>345</v>
      </c>
      <c r="O600">
        <v>23</v>
      </c>
      <c r="P600">
        <v>50</v>
      </c>
      <c r="Q600" s="1">
        <v>0.46</v>
      </c>
      <c r="R600">
        <v>1</v>
      </c>
      <c r="S600">
        <v>0</v>
      </c>
    </row>
    <row r="601" spans="1:19">
      <c r="A601" t="s">
        <v>248</v>
      </c>
      <c r="B601" t="s">
        <v>387</v>
      </c>
      <c r="C601" t="s">
        <v>388</v>
      </c>
      <c r="D601" t="s">
        <v>484</v>
      </c>
      <c r="E601" t="s">
        <v>169</v>
      </c>
      <c r="F601">
        <v>0.30980000000000002</v>
      </c>
      <c r="G601">
        <v>0</v>
      </c>
      <c r="H601">
        <v>0</v>
      </c>
      <c r="I601">
        <v>0.30980000000000002</v>
      </c>
      <c r="J601">
        <v>0.30980000000000002</v>
      </c>
      <c r="K601">
        <v>2.4999989999999999</v>
      </c>
      <c r="L601">
        <v>8.07</v>
      </c>
      <c r="M601">
        <v>75</v>
      </c>
      <c r="N601">
        <v>242.09</v>
      </c>
      <c r="O601">
        <v>15</v>
      </c>
      <c r="P601">
        <v>50</v>
      </c>
      <c r="Q601" s="1">
        <v>0.3</v>
      </c>
      <c r="R601">
        <v>1</v>
      </c>
      <c r="S601">
        <v>0</v>
      </c>
    </row>
    <row r="602" spans="1:19">
      <c r="A602" t="s">
        <v>248</v>
      </c>
      <c r="B602" t="s">
        <v>387</v>
      </c>
      <c r="C602" t="s">
        <v>388</v>
      </c>
      <c r="D602" t="s">
        <v>485</v>
      </c>
      <c r="E602" t="s">
        <v>169</v>
      </c>
      <c r="F602">
        <v>5.45E-2</v>
      </c>
      <c r="G602">
        <v>0</v>
      </c>
      <c r="H602">
        <v>0</v>
      </c>
      <c r="I602">
        <v>5.45E-2</v>
      </c>
      <c r="J602">
        <v>5.45E-2</v>
      </c>
      <c r="K602">
        <v>6.6666600000000006E-2</v>
      </c>
      <c r="L602">
        <v>7.34</v>
      </c>
      <c r="M602">
        <v>12</v>
      </c>
      <c r="N602">
        <v>220.18</v>
      </c>
      <c r="O602">
        <v>6</v>
      </c>
      <c r="P602">
        <v>20</v>
      </c>
      <c r="Q602" s="1">
        <v>0.3</v>
      </c>
      <c r="R602">
        <v>1</v>
      </c>
      <c r="S602">
        <v>0</v>
      </c>
    </row>
    <row r="603" spans="1:19">
      <c r="A603" t="s">
        <v>248</v>
      </c>
      <c r="B603" t="s">
        <v>397</v>
      </c>
      <c r="C603" t="s">
        <v>398</v>
      </c>
      <c r="D603" t="s">
        <v>486</v>
      </c>
      <c r="E603" t="s">
        <v>169</v>
      </c>
      <c r="F603">
        <v>0.30980000000000002</v>
      </c>
      <c r="G603">
        <v>0</v>
      </c>
      <c r="H603">
        <v>0</v>
      </c>
      <c r="I603">
        <v>0.30980000000000002</v>
      </c>
      <c r="J603">
        <v>0.30980000000000002</v>
      </c>
      <c r="K603">
        <v>2.3573328999999998</v>
      </c>
      <c r="L603">
        <v>7.61</v>
      </c>
      <c r="M603">
        <v>70.72</v>
      </c>
      <c r="N603">
        <v>228.28</v>
      </c>
      <c r="O603">
        <v>13</v>
      </c>
      <c r="P603">
        <v>24</v>
      </c>
      <c r="Q603" s="1">
        <v>0.54169999999999996</v>
      </c>
      <c r="R603">
        <v>1</v>
      </c>
      <c r="S603">
        <v>0</v>
      </c>
    </row>
    <row r="604" spans="1:19">
      <c r="A604" t="s">
        <v>248</v>
      </c>
      <c r="B604" t="s">
        <v>397</v>
      </c>
      <c r="C604" t="s">
        <v>398</v>
      </c>
      <c r="D604" t="s">
        <v>402</v>
      </c>
      <c r="E604" t="s">
        <v>169</v>
      </c>
      <c r="F604">
        <v>0.30980000000000002</v>
      </c>
      <c r="G604">
        <v>0.17649999999999999</v>
      </c>
      <c r="H604">
        <v>0.1333</v>
      </c>
      <c r="I604">
        <v>0</v>
      </c>
      <c r="J604">
        <v>0</v>
      </c>
      <c r="K604">
        <v>4.3519991999999998</v>
      </c>
      <c r="L604">
        <v>14.05</v>
      </c>
      <c r="M604">
        <v>130.56</v>
      </c>
      <c r="N604">
        <v>421.43</v>
      </c>
      <c r="O604">
        <v>24</v>
      </c>
      <c r="P604">
        <v>24</v>
      </c>
      <c r="Q604" s="1">
        <v>1</v>
      </c>
      <c r="R604">
        <v>1</v>
      </c>
      <c r="S604">
        <v>1</v>
      </c>
    </row>
    <row r="605" spans="1:19">
      <c r="A605" t="s">
        <v>248</v>
      </c>
      <c r="B605" t="s">
        <v>397</v>
      </c>
      <c r="C605" t="s">
        <v>398</v>
      </c>
      <c r="D605" t="s">
        <v>487</v>
      </c>
      <c r="E605" t="s">
        <v>169</v>
      </c>
      <c r="F605">
        <v>0.30980000000000002</v>
      </c>
      <c r="G605">
        <v>0.30980000000000002</v>
      </c>
      <c r="H605">
        <v>0</v>
      </c>
      <c r="I605">
        <v>0</v>
      </c>
      <c r="J605">
        <v>0</v>
      </c>
      <c r="K605">
        <v>1.7595237926</v>
      </c>
      <c r="L605">
        <v>5.68</v>
      </c>
      <c r="M605">
        <v>52.79</v>
      </c>
      <c r="N605">
        <v>170.39</v>
      </c>
      <c r="O605">
        <v>19</v>
      </c>
      <c r="P605">
        <v>24</v>
      </c>
      <c r="Q605" s="1">
        <v>0.79169999999999996</v>
      </c>
      <c r="R605">
        <v>1</v>
      </c>
      <c r="S605">
        <v>0</v>
      </c>
    </row>
    <row r="606" spans="1:19">
      <c r="A606" t="s">
        <v>248</v>
      </c>
      <c r="B606" t="s">
        <v>397</v>
      </c>
      <c r="C606" t="s">
        <v>398</v>
      </c>
      <c r="D606" t="s">
        <v>488</v>
      </c>
      <c r="E606" t="s">
        <v>169</v>
      </c>
      <c r="F606">
        <v>0.30980000000000002</v>
      </c>
      <c r="G606">
        <v>0.30980000000000002</v>
      </c>
      <c r="H606">
        <v>0</v>
      </c>
      <c r="I606">
        <v>0</v>
      </c>
      <c r="J606">
        <v>0</v>
      </c>
      <c r="K606">
        <v>4.8959991</v>
      </c>
      <c r="L606">
        <v>15.8</v>
      </c>
      <c r="M606">
        <v>146.88</v>
      </c>
      <c r="N606">
        <v>474.11</v>
      </c>
      <c r="O606">
        <v>27</v>
      </c>
      <c r="P606">
        <v>24</v>
      </c>
      <c r="Q606" s="1">
        <v>1.125</v>
      </c>
      <c r="R606">
        <v>1</v>
      </c>
      <c r="S606">
        <v>0</v>
      </c>
    </row>
    <row r="607" spans="1:19">
      <c r="A607" t="s">
        <v>248</v>
      </c>
      <c r="B607" t="s">
        <v>397</v>
      </c>
      <c r="C607" t="s">
        <v>398</v>
      </c>
      <c r="D607" t="s">
        <v>489</v>
      </c>
      <c r="E607" t="s">
        <v>169</v>
      </c>
      <c r="F607">
        <v>0.30980000000000002</v>
      </c>
      <c r="G607">
        <v>0</v>
      </c>
      <c r="H607">
        <v>0</v>
      </c>
      <c r="I607">
        <v>0.30980000000000002</v>
      </c>
      <c r="J607">
        <v>0.30980000000000002</v>
      </c>
      <c r="K607">
        <v>1.6442006552999999</v>
      </c>
      <c r="L607">
        <v>5.31</v>
      </c>
      <c r="M607">
        <v>49.33</v>
      </c>
      <c r="N607">
        <v>159.22</v>
      </c>
      <c r="O607">
        <v>21</v>
      </c>
      <c r="P607">
        <v>24</v>
      </c>
      <c r="Q607" s="1">
        <v>0.875</v>
      </c>
      <c r="R607">
        <v>1</v>
      </c>
      <c r="S607">
        <v>0</v>
      </c>
    </row>
    <row r="608" spans="1:19">
      <c r="A608" t="s">
        <v>248</v>
      </c>
      <c r="B608" t="s">
        <v>397</v>
      </c>
      <c r="C608" t="s">
        <v>398</v>
      </c>
      <c r="D608" t="s">
        <v>490</v>
      </c>
      <c r="E608" t="s">
        <v>169</v>
      </c>
      <c r="F608">
        <v>0.30980000000000002</v>
      </c>
      <c r="G608">
        <v>0</v>
      </c>
      <c r="H608">
        <v>0</v>
      </c>
      <c r="I608">
        <v>0.30980000000000002</v>
      </c>
      <c r="J608">
        <v>0.30980000000000002</v>
      </c>
      <c r="K608">
        <v>2.1759995999999999</v>
      </c>
      <c r="L608">
        <v>7.02</v>
      </c>
      <c r="M608">
        <v>65.28</v>
      </c>
      <c r="N608">
        <v>210.72</v>
      </c>
      <c r="O608">
        <v>12</v>
      </c>
      <c r="P608">
        <v>23</v>
      </c>
      <c r="Q608" s="1">
        <v>0.52170000000000005</v>
      </c>
      <c r="R608">
        <v>1</v>
      </c>
      <c r="S608">
        <v>0</v>
      </c>
    </row>
    <row r="609" spans="1:19">
      <c r="A609" t="s">
        <v>248</v>
      </c>
      <c r="B609" t="s">
        <v>397</v>
      </c>
      <c r="C609" t="s">
        <v>398</v>
      </c>
      <c r="D609" t="s">
        <v>404</v>
      </c>
      <c r="E609" t="s">
        <v>169</v>
      </c>
      <c r="F609">
        <v>0.2</v>
      </c>
      <c r="G609">
        <v>0</v>
      </c>
      <c r="H609">
        <v>0</v>
      </c>
      <c r="I609">
        <v>0.2</v>
      </c>
      <c r="J609">
        <v>0.2</v>
      </c>
      <c r="K609">
        <v>1.9234278</v>
      </c>
      <c r="L609">
        <v>9.6199999999999992</v>
      </c>
      <c r="M609">
        <v>57.7</v>
      </c>
      <c r="N609">
        <v>288.51</v>
      </c>
      <c r="O609">
        <v>18</v>
      </c>
      <c r="P609">
        <v>23</v>
      </c>
      <c r="Q609" s="1">
        <v>0.78259999999999996</v>
      </c>
      <c r="R609">
        <v>1</v>
      </c>
      <c r="S609">
        <v>0</v>
      </c>
    </row>
    <row r="610" spans="1:19">
      <c r="A610" t="s">
        <v>248</v>
      </c>
      <c r="B610" t="s">
        <v>397</v>
      </c>
      <c r="C610" t="s">
        <v>398</v>
      </c>
      <c r="D610" t="s">
        <v>491</v>
      </c>
      <c r="E610" t="s">
        <v>169</v>
      </c>
      <c r="F610">
        <v>0.30980000000000002</v>
      </c>
      <c r="G610">
        <v>0</v>
      </c>
      <c r="H610">
        <v>0</v>
      </c>
      <c r="I610">
        <v>0.30980000000000002</v>
      </c>
      <c r="J610">
        <v>0.30980000000000002</v>
      </c>
      <c r="K610">
        <v>1.0662393139999999</v>
      </c>
      <c r="L610">
        <v>3.44</v>
      </c>
      <c r="M610">
        <v>31.99</v>
      </c>
      <c r="N610">
        <v>103.25</v>
      </c>
      <c r="O610">
        <v>10</v>
      </c>
      <c r="P610">
        <v>23</v>
      </c>
      <c r="Q610" s="1">
        <v>0.43480000000000002</v>
      </c>
      <c r="R610">
        <v>1</v>
      </c>
      <c r="S610">
        <v>0</v>
      </c>
    </row>
    <row r="611" spans="1:19">
      <c r="A611" t="s">
        <v>248</v>
      </c>
      <c r="B611" t="s">
        <v>397</v>
      </c>
      <c r="C611" t="s">
        <v>398</v>
      </c>
      <c r="D611" t="s">
        <v>492</v>
      </c>
      <c r="E611" t="s">
        <v>169</v>
      </c>
      <c r="F611">
        <v>0.30980000000000002</v>
      </c>
      <c r="G611">
        <v>0</v>
      </c>
      <c r="H611">
        <v>0</v>
      </c>
      <c r="I611">
        <v>0.30980000000000002</v>
      </c>
      <c r="J611">
        <v>0.30980000000000002</v>
      </c>
      <c r="K611">
        <v>1.5192336892</v>
      </c>
      <c r="L611">
        <v>4.9000000000000004</v>
      </c>
      <c r="M611">
        <v>45.58</v>
      </c>
      <c r="N611">
        <v>147.12</v>
      </c>
      <c r="O611">
        <v>17</v>
      </c>
      <c r="P611">
        <v>23</v>
      </c>
      <c r="Q611" s="1">
        <v>0.73909999999999998</v>
      </c>
      <c r="R611">
        <v>1</v>
      </c>
      <c r="S611">
        <v>0</v>
      </c>
    </row>
    <row r="612" spans="1:19">
      <c r="A612" t="s">
        <v>248</v>
      </c>
      <c r="B612" t="s">
        <v>397</v>
      </c>
      <c r="C612" t="s">
        <v>398</v>
      </c>
      <c r="D612" t="s">
        <v>493</v>
      </c>
      <c r="E612" t="s">
        <v>169</v>
      </c>
      <c r="F612">
        <v>0.2</v>
      </c>
      <c r="G612">
        <v>0</v>
      </c>
      <c r="H612">
        <v>0</v>
      </c>
      <c r="I612">
        <v>0.2</v>
      </c>
      <c r="J612">
        <v>0.2</v>
      </c>
      <c r="K612">
        <v>1.8165707</v>
      </c>
      <c r="L612">
        <v>9.08</v>
      </c>
      <c r="M612">
        <v>54.5</v>
      </c>
      <c r="N612">
        <v>272.49</v>
      </c>
      <c r="O612">
        <v>17</v>
      </c>
      <c r="P612">
        <v>50</v>
      </c>
      <c r="Q612" s="1">
        <v>0.34</v>
      </c>
      <c r="R612">
        <v>1</v>
      </c>
      <c r="S612">
        <v>0</v>
      </c>
    </row>
    <row r="613" spans="1:19">
      <c r="A613" t="s">
        <v>248</v>
      </c>
      <c r="B613" t="s">
        <v>397</v>
      </c>
      <c r="C613" t="s">
        <v>398</v>
      </c>
      <c r="D613" t="s">
        <v>494</v>
      </c>
      <c r="E613" t="s">
        <v>169</v>
      </c>
      <c r="F613">
        <v>0.2432</v>
      </c>
      <c r="G613">
        <v>0</v>
      </c>
      <c r="H613">
        <v>0</v>
      </c>
      <c r="I613">
        <v>0.2432</v>
      </c>
      <c r="J613">
        <v>0.2432</v>
      </c>
      <c r="K613">
        <v>1.8100940000000001</v>
      </c>
      <c r="L613">
        <v>7.44</v>
      </c>
      <c r="M613">
        <v>54.3</v>
      </c>
      <c r="N613">
        <v>223.28</v>
      </c>
      <c r="O613">
        <v>13</v>
      </c>
      <c r="P613">
        <v>24</v>
      </c>
      <c r="Q613" s="1">
        <v>0.54169999999999996</v>
      </c>
      <c r="R613">
        <v>1</v>
      </c>
      <c r="S613">
        <v>0</v>
      </c>
    </row>
    <row r="614" spans="1:19">
      <c r="A614" t="s">
        <v>248</v>
      </c>
      <c r="B614" t="s">
        <v>397</v>
      </c>
      <c r="C614" t="s">
        <v>398</v>
      </c>
      <c r="D614" t="s">
        <v>495</v>
      </c>
      <c r="E614" t="s">
        <v>169</v>
      </c>
      <c r="F614">
        <v>0.30980000000000002</v>
      </c>
      <c r="G614">
        <v>0</v>
      </c>
      <c r="H614">
        <v>0</v>
      </c>
      <c r="I614">
        <v>0.30980000000000002</v>
      </c>
      <c r="J614">
        <v>0.30980000000000002</v>
      </c>
      <c r="K614">
        <v>2.8395951921</v>
      </c>
      <c r="L614">
        <v>9.17</v>
      </c>
      <c r="M614">
        <v>85.19</v>
      </c>
      <c r="N614">
        <v>274.98</v>
      </c>
      <c r="O614">
        <v>27</v>
      </c>
      <c r="P614">
        <v>23</v>
      </c>
      <c r="Q614" s="1">
        <v>1.1738999999999999</v>
      </c>
      <c r="R614">
        <v>1</v>
      </c>
      <c r="S614">
        <v>0</v>
      </c>
    </row>
    <row r="615" spans="1:19">
      <c r="A615" t="s">
        <v>248</v>
      </c>
      <c r="B615" t="s">
        <v>397</v>
      </c>
      <c r="C615" t="s">
        <v>398</v>
      </c>
      <c r="D615" t="s">
        <v>410</v>
      </c>
      <c r="E615" t="s">
        <v>169</v>
      </c>
      <c r="F615">
        <v>7.6300000000000007E-2</v>
      </c>
      <c r="G615">
        <v>0</v>
      </c>
      <c r="H615">
        <v>0</v>
      </c>
      <c r="I615">
        <v>7.6300000000000007E-2</v>
      </c>
      <c r="J615">
        <v>7.6300000000000007E-2</v>
      </c>
      <c r="K615">
        <v>0.19999980000000001</v>
      </c>
      <c r="L615">
        <v>5.24</v>
      </c>
      <c r="M615">
        <v>12</v>
      </c>
      <c r="N615">
        <v>157.27000000000001</v>
      </c>
      <c r="O615">
        <v>9</v>
      </c>
      <c r="P615">
        <v>20</v>
      </c>
      <c r="Q615" s="1">
        <v>0.45</v>
      </c>
      <c r="R615">
        <v>1</v>
      </c>
      <c r="S615">
        <v>0</v>
      </c>
    </row>
    <row r="616" spans="1:19">
      <c r="A616" t="s">
        <v>248</v>
      </c>
      <c r="B616" t="s">
        <v>411</v>
      </c>
      <c r="C616" t="s">
        <v>412</v>
      </c>
      <c r="D616" t="s">
        <v>413</v>
      </c>
      <c r="E616" t="s">
        <v>169</v>
      </c>
      <c r="F616">
        <v>0.2</v>
      </c>
      <c r="G616">
        <v>0.2</v>
      </c>
      <c r="H616">
        <v>0</v>
      </c>
      <c r="I616">
        <v>0</v>
      </c>
      <c r="J616">
        <v>0</v>
      </c>
      <c r="K616">
        <v>1.8856999999999999</v>
      </c>
      <c r="L616">
        <v>9.43</v>
      </c>
      <c r="M616">
        <v>56.57</v>
      </c>
      <c r="N616">
        <v>282.86</v>
      </c>
      <c r="O616">
        <v>20</v>
      </c>
      <c r="P616">
        <v>40</v>
      </c>
      <c r="Q616" s="1">
        <v>0.5</v>
      </c>
      <c r="R616">
        <v>1</v>
      </c>
      <c r="S616">
        <v>0</v>
      </c>
    </row>
    <row r="617" spans="1:19">
      <c r="A617" t="s">
        <v>248</v>
      </c>
      <c r="B617" t="s">
        <v>411</v>
      </c>
      <c r="C617" t="s">
        <v>412</v>
      </c>
      <c r="D617" t="s">
        <v>496</v>
      </c>
      <c r="E617" t="s">
        <v>169</v>
      </c>
      <c r="F617">
        <v>0.2</v>
      </c>
      <c r="G617">
        <v>0</v>
      </c>
      <c r="H617">
        <v>0</v>
      </c>
      <c r="I617">
        <v>0.2</v>
      </c>
      <c r="J617">
        <v>0.2</v>
      </c>
      <c r="K617">
        <v>2.2999999999999998</v>
      </c>
      <c r="L617">
        <v>11.5</v>
      </c>
      <c r="M617">
        <v>69</v>
      </c>
      <c r="N617">
        <v>345</v>
      </c>
      <c r="O617">
        <v>23</v>
      </c>
      <c r="P617">
        <v>50</v>
      </c>
      <c r="Q617" s="1">
        <v>0.46</v>
      </c>
      <c r="R617">
        <v>1</v>
      </c>
      <c r="S617">
        <v>0</v>
      </c>
    </row>
    <row r="618" spans="1:19">
      <c r="A618" t="s">
        <v>248</v>
      </c>
      <c r="B618" t="s">
        <v>411</v>
      </c>
      <c r="C618" t="s">
        <v>412</v>
      </c>
      <c r="D618" t="s">
        <v>497</v>
      </c>
      <c r="E618" t="s">
        <v>169</v>
      </c>
      <c r="F618">
        <v>6.6699999999999995E-2</v>
      </c>
      <c r="G618">
        <v>0</v>
      </c>
      <c r="H618">
        <v>0</v>
      </c>
      <c r="I618">
        <v>6.6699999999999995E-2</v>
      </c>
      <c r="J618">
        <v>6.6699999999999995E-2</v>
      </c>
      <c r="K618">
        <v>0.96666569999999996</v>
      </c>
      <c r="L618">
        <v>14.49</v>
      </c>
      <c r="M618">
        <v>29</v>
      </c>
      <c r="N618">
        <v>434.78</v>
      </c>
      <c r="O618">
        <v>29</v>
      </c>
      <c r="P618">
        <v>50</v>
      </c>
      <c r="Q618" s="1">
        <v>0.57999999999999996</v>
      </c>
      <c r="R618">
        <v>1</v>
      </c>
      <c r="S618">
        <v>0</v>
      </c>
    </row>
    <row r="619" spans="1:19">
      <c r="A619" t="s">
        <v>248</v>
      </c>
      <c r="B619" t="s">
        <v>411</v>
      </c>
      <c r="C619" t="s">
        <v>412</v>
      </c>
      <c r="D619" t="s">
        <v>498</v>
      </c>
      <c r="E619" t="s">
        <v>169</v>
      </c>
      <c r="F619">
        <v>0.2</v>
      </c>
      <c r="G619">
        <v>0</v>
      </c>
      <c r="H619">
        <v>0</v>
      </c>
      <c r="I619">
        <v>0.2</v>
      </c>
      <c r="J619">
        <v>0.2</v>
      </c>
      <c r="K619">
        <v>2.3508562</v>
      </c>
      <c r="L619">
        <v>11.75</v>
      </c>
      <c r="M619">
        <v>70.53</v>
      </c>
      <c r="N619">
        <v>352.63</v>
      </c>
      <c r="O619">
        <v>22</v>
      </c>
      <c r="P619">
        <v>32</v>
      </c>
      <c r="Q619" s="1">
        <v>0.6875</v>
      </c>
      <c r="R619">
        <v>1</v>
      </c>
      <c r="S619">
        <v>0</v>
      </c>
    </row>
    <row r="620" spans="1:19">
      <c r="A620" t="s">
        <v>248</v>
      </c>
      <c r="B620" t="s">
        <v>411</v>
      </c>
      <c r="C620" t="s">
        <v>412</v>
      </c>
      <c r="D620" t="s">
        <v>499</v>
      </c>
      <c r="E620" t="s">
        <v>169</v>
      </c>
      <c r="F620">
        <v>6.6699999999999995E-2</v>
      </c>
      <c r="G620">
        <v>6.6699999999999995E-2</v>
      </c>
      <c r="H620">
        <v>0</v>
      </c>
      <c r="I620">
        <v>0</v>
      </c>
      <c r="J620">
        <v>0</v>
      </c>
      <c r="K620">
        <v>0.69999929999999999</v>
      </c>
      <c r="L620">
        <v>10.49</v>
      </c>
      <c r="M620">
        <v>21</v>
      </c>
      <c r="N620">
        <v>314.83999999999997</v>
      </c>
      <c r="O620">
        <v>21</v>
      </c>
      <c r="P620">
        <v>50</v>
      </c>
      <c r="Q620" s="1">
        <v>0.42</v>
      </c>
      <c r="R620">
        <v>1</v>
      </c>
      <c r="S620">
        <v>0</v>
      </c>
    </row>
    <row r="621" spans="1:19">
      <c r="A621" t="s">
        <v>248</v>
      </c>
      <c r="B621" t="s">
        <v>411</v>
      </c>
      <c r="C621" t="s">
        <v>412</v>
      </c>
      <c r="D621" t="s">
        <v>500</v>
      </c>
      <c r="E621" t="s">
        <v>169</v>
      </c>
      <c r="F621">
        <v>6.6699999999999995E-2</v>
      </c>
      <c r="G621">
        <v>6.6699999999999995E-2</v>
      </c>
      <c r="H621">
        <v>0</v>
      </c>
      <c r="I621">
        <v>0</v>
      </c>
      <c r="J621">
        <v>0</v>
      </c>
      <c r="K621">
        <v>0.49999949999999999</v>
      </c>
      <c r="L621">
        <v>7.5</v>
      </c>
      <c r="M621">
        <v>15</v>
      </c>
      <c r="N621">
        <v>224.89</v>
      </c>
      <c r="O621">
        <v>15</v>
      </c>
      <c r="P621">
        <v>50</v>
      </c>
      <c r="Q621" s="1">
        <v>0.3</v>
      </c>
      <c r="R621">
        <v>1</v>
      </c>
      <c r="S621">
        <v>0</v>
      </c>
    </row>
    <row r="622" spans="1:19">
      <c r="A622" t="s">
        <v>248</v>
      </c>
      <c r="B622" t="s">
        <v>411</v>
      </c>
      <c r="C622" t="s">
        <v>412</v>
      </c>
      <c r="D622" t="s">
        <v>421</v>
      </c>
      <c r="E622" t="s">
        <v>169</v>
      </c>
      <c r="F622">
        <v>3.27E-2</v>
      </c>
      <c r="G622">
        <v>0</v>
      </c>
      <c r="H622">
        <v>0</v>
      </c>
      <c r="I622">
        <v>3.27E-2</v>
      </c>
      <c r="J622">
        <v>3.27E-2</v>
      </c>
      <c r="K622">
        <v>0.13333320000000001</v>
      </c>
      <c r="L622">
        <v>4.08</v>
      </c>
      <c r="M622">
        <v>4</v>
      </c>
      <c r="N622">
        <v>122.32</v>
      </c>
      <c r="O622">
        <v>4</v>
      </c>
      <c r="P622">
        <v>20</v>
      </c>
      <c r="Q622" s="1">
        <v>0.2</v>
      </c>
      <c r="R622">
        <v>1</v>
      </c>
      <c r="S622">
        <v>0</v>
      </c>
    </row>
    <row r="623" spans="1:19">
      <c r="A623" t="s">
        <v>248</v>
      </c>
      <c r="B623" t="s">
        <v>422</v>
      </c>
      <c r="C623" t="s">
        <v>423</v>
      </c>
      <c r="D623" t="s">
        <v>424</v>
      </c>
      <c r="E623" t="s">
        <v>169</v>
      </c>
      <c r="F623">
        <v>0.4</v>
      </c>
      <c r="G623">
        <v>0</v>
      </c>
      <c r="H623">
        <v>0</v>
      </c>
      <c r="I623">
        <v>0.4</v>
      </c>
      <c r="J623">
        <v>0.4</v>
      </c>
      <c r="K623">
        <v>5.1999999999999904</v>
      </c>
      <c r="L623">
        <v>13</v>
      </c>
      <c r="M623">
        <v>156</v>
      </c>
      <c r="N623">
        <v>390</v>
      </c>
      <c r="O623">
        <v>52</v>
      </c>
      <c r="P623">
        <v>100</v>
      </c>
      <c r="Q623" s="1">
        <v>0.52</v>
      </c>
      <c r="R623">
        <v>2</v>
      </c>
      <c r="S623">
        <v>0</v>
      </c>
    </row>
    <row r="624" spans="1:19">
      <c r="A624" t="s">
        <v>248</v>
      </c>
      <c r="B624" t="s">
        <v>422</v>
      </c>
      <c r="C624" t="s">
        <v>423</v>
      </c>
      <c r="D624" t="s">
        <v>425</v>
      </c>
      <c r="E624" t="s">
        <v>169</v>
      </c>
      <c r="F624">
        <v>0.4</v>
      </c>
      <c r="G624">
        <v>0</v>
      </c>
      <c r="H624">
        <v>0</v>
      </c>
      <c r="I624">
        <v>0.4</v>
      </c>
      <c r="J624">
        <v>0.4</v>
      </c>
      <c r="K624">
        <v>7.3</v>
      </c>
      <c r="L624">
        <v>18.25</v>
      </c>
      <c r="M624">
        <v>219</v>
      </c>
      <c r="N624">
        <v>547.5</v>
      </c>
      <c r="O624">
        <v>73</v>
      </c>
      <c r="P624">
        <v>100</v>
      </c>
      <c r="Q624" s="1">
        <v>0.73</v>
      </c>
      <c r="R624">
        <v>2</v>
      </c>
      <c r="S624">
        <v>11</v>
      </c>
    </row>
    <row r="625" spans="1:19">
      <c r="A625" t="s">
        <v>248</v>
      </c>
      <c r="B625" t="s">
        <v>422</v>
      </c>
      <c r="C625" t="s">
        <v>423</v>
      </c>
      <c r="D625" t="s">
        <v>426</v>
      </c>
      <c r="E625" t="s">
        <v>169</v>
      </c>
      <c r="F625">
        <v>0.4</v>
      </c>
      <c r="G625">
        <v>0</v>
      </c>
      <c r="H625">
        <v>0</v>
      </c>
      <c r="I625">
        <v>0.4</v>
      </c>
      <c r="J625">
        <v>0.4</v>
      </c>
      <c r="K625">
        <v>7.6999999999999904</v>
      </c>
      <c r="L625">
        <v>19.25</v>
      </c>
      <c r="M625">
        <v>231</v>
      </c>
      <c r="N625">
        <v>577.5</v>
      </c>
      <c r="O625">
        <v>77</v>
      </c>
      <c r="P625">
        <v>100</v>
      </c>
      <c r="Q625" s="1">
        <v>0.77</v>
      </c>
      <c r="R625">
        <v>2</v>
      </c>
      <c r="S625">
        <v>10</v>
      </c>
    </row>
    <row r="626" spans="1:19">
      <c r="A626" t="s">
        <v>248</v>
      </c>
      <c r="B626" t="s">
        <v>422</v>
      </c>
      <c r="C626" t="s">
        <v>423</v>
      </c>
      <c r="D626" t="s">
        <v>501</v>
      </c>
      <c r="E626" t="s">
        <v>169</v>
      </c>
      <c r="F626">
        <v>0.2</v>
      </c>
      <c r="G626">
        <v>0</v>
      </c>
      <c r="H626">
        <v>0</v>
      </c>
      <c r="I626">
        <v>0.2</v>
      </c>
      <c r="J626">
        <v>0.2</v>
      </c>
      <c r="K626">
        <v>2.8</v>
      </c>
      <c r="L626">
        <v>14</v>
      </c>
      <c r="M626">
        <v>84</v>
      </c>
      <c r="N626">
        <v>420</v>
      </c>
      <c r="O626">
        <v>28</v>
      </c>
      <c r="P626">
        <v>50</v>
      </c>
      <c r="Q626" s="1">
        <v>0.56000000000000005</v>
      </c>
      <c r="R626">
        <v>1</v>
      </c>
      <c r="S626">
        <v>0</v>
      </c>
    </row>
    <row r="627" spans="1:19">
      <c r="A627" t="s">
        <v>248</v>
      </c>
      <c r="B627" t="s">
        <v>422</v>
      </c>
      <c r="C627" t="s">
        <v>423</v>
      </c>
      <c r="D627" t="s">
        <v>429</v>
      </c>
      <c r="E627" t="s">
        <v>169</v>
      </c>
      <c r="F627">
        <v>4.36E-2</v>
      </c>
      <c r="G627">
        <v>0</v>
      </c>
      <c r="H627">
        <v>0</v>
      </c>
      <c r="I627">
        <v>4.36E-2</v>
      </c>
      <c r="J627">
        <v>4.36E-2</v>
      </c>
      <c r="K627">
        <v>0.1666665</v>
      </c>
      <c r="L627">
        <v>3.82</v>
      </c>
      <c r="M627">
        <v>5</v>
      </c>
      <c r="N627">
        <v>114.68</v>
      </c>
      <c r="O627">
        <v>5</v>
      </c>
      <c r="P627">
        <v>20</v>
      </c>
      <c r="Q627" s="1">
        <v>0.25</v>
      </c>
      <c r="R627">
        <v>1</v>
      </c>
      <c r="S627">
        <v>0</v>
      </c>
    </row>
    <row r="628" spans="1:19">
      <c r="A628" t="s">
        <v>248</v>
      </c>
      <c r="B628" t="s">
        <v>502</v>
      </c>
      <c r="C628" t="s">
        <v>503</v>
      </c>
      <c r="D628" t="s">
        <v>504</v>
      </c>
      <c r="E628" t="s">
        <v>169</v>
      </c>
      <c r="F628">
        <v>0.48620000000000002</v>
      </c>
      <c r="G628">
        <v>0</v>
      </c>
      <c r="H628">
        <v>0</v>
      </c>
      <c r="I628">
        <v>0.48620000000000002</v>
      </c>
      <c r="J628">
        <v>0.48620000000000002</v>
      </c>
      <c r="K628">
        <v>5.2457130000000003</v>
      </c>
      <c r="L628">
        <v>20.98</v>
      </c>
      <c r="M628">
        <v>306</v>
      </c>
      <c r="N628">
        <v>629.37</v>
      </c>
      <c r="O628">
        <v>35</v>
      </c>
      <c r="P628">
        <v>30</v>
      </c>
      <c r="Q628" s="1">
        <v>1.1667000000000001</v>
      </c>
      <c r="R628">
        <v>1</v>
      </c>
      <c r="S628">
        <v>2</v>
      </c>
    </row>
    <row r="629" spans="1:19">
      <c r="A629" t="s">
        <v>248</v>
      </c>
      <c r="B629" t="s">
        <v>502</v>
      </c>
      <c r="C629" t="s">
        <v>503</v>
      </c>
      <c r="D629" t="s">
        <v>505</v>
      </c>
      <c r="E629" t="s">
        <v>169</v>
      </c>
      <c r="F629">
        <v>0.2</v>
      </c>
      <c r="G629">
        <v>0</v>
      </c>
      <c r="H629">
        <v>0</v>
      </c>
      <c r="I629">
        <v>0.2</v>
      </c>
      <c r="J629">
        <v>0.2</v>
      </c>
      <c r="K629">
        <v>1.4959994000000001</v>
      </c>
      <c r="L629">
        <v>7.48</v>
      </c>
      <c r="M629">
        <v>44.88</v>
      </c>
      <c r="N629">
        <v>224.4</v>
      </c>
      <c r="O629">
        <v>14</v>
      </c>
      <c r="P629">
        <v>48</v>
      </c>
      <c r="Q629" s="1">
        <v>0.29170000000000001</v>
      </c>
      <c r="R629">
        <v>1</v>
      </c>
      <c r="S629">
        <v>0</v>
      </c>
    </row>
    <row r="630" spans="1:19">
      <c r="A630" t="s">
        <v>248</v>
      </c>
      <c r="B630" t="s">
        <v>502</v>
      </c>
      <c r="C630" t="s">
        <v>503</v>
      </c>
      <c r="D630" t="s">
        <v>506</v>
      </c>
      <c r="E630" t="s">
        <v>169</v>
      </c>
      <c r="F630">
        <v>0.3765</v>
      </c>
      <c r="G630">
        <v>0</v>
      </c>
      <c r="H630">
        <v>0</v>
      </c>
      <c r="I630">
        <v>0.3765</v>
      </c>
      <c r="J630">
        <v>0.3765</v>
      </c>
      <c r="K630">
        <v>2.7782846000000001</v>
      </c>
      <c r="L630">
        <v>7.38</v>
      </c>
      <c r="M630">
        <v>83.35</v>
      </c>
      <c r="N630">
        <v>221.38</v>
      </c>
      <c r="O630">
        <v>13</v>
      </c>
      <c r="P630">
        <v>25</v>
      </c>
      <c r="Q630" s="1">
        <v>0.52</v>
      </c>
      <c r="R630">
        <v>1</v>
      </c>
      <c r="S630">
        <v>0</v>
      </c>
    </row>
    <row r="631" spans="1:19">
      <c r="A631" t="s">
        <v>248</v>
      </c>
      <c r="B631" t="s">
        <v>249</v>
      </c>
      <c r="C631" t="s">
        <v>250</v>
      </c>
      <c r="D631" t="s">
        <v>251</v>
      </c>
      <c r="E631" t="s">
        <v>202</v>
      </c>
      <c r="F631">
        <v>0.2</v>
      </c>
      <c r="G631">
        <v>0</v>
      </c>
      <c r="H631">
        <v>0</v>
      </c>
      <c r="I631">
        <v>0.2</v>
      </c>
      <c r="J631">
        <v>0.2</v>
      </c>
      <c r="K631">
        <v>2.8</v>
      </c>
      <c r="L631">
        <v>14</v>
      </c>
      <c r="M631">
        <v>84</v>
      </c>
      <c r="N631">
        <v>420</v>
      </c>
      <c r="O631">
        <v>28</v>
      </c>
      <c r="P631">
        <v>50</v>
      </c>
      <c r="Q631" s="1">
        <v>0.56000000000000005</v>
      </c>
      <c r="R631">
        <v>1</v>
      </c>
      <c r="S631">
        <v>0</v>
      </c>
    </row>
    <row r="632" spans="1:19">
      <c r="A632" t="s">
        <v>248</v>
      </c>
      <c r="B632" t="s">
        <v>249</v>
      </c>
      <c r="C632" t="s">
        <v>250</v>
      </c>
      <c r="D632" t="s">
        <v>252</v>
      </c>
      <c r="E632" t="s">
        <v>202</v>
      </c>
      <c r="F632">
        <v>0.17649999999999999</v>
      </c>
      <c r="G632">
        <v>0</v>
      </c>
      <c r="H632">
        <v>0</v>
      </c>
      <c r="I632">
        <v>0.17649999999999999</v>
      </c>
      <c r="J632">
        <v>0.17649999999999999</v>
      </c>
      <c r="K632">
        <v>2.0742699999999998</v>
      </c>
      <c r="L632">
        <v>11.75</v>
      </c>
      <c r="M632">
        <v>62.23</v>
      </c>
      <c r="N632">
        <v>352.57</v>
      </c>
      <c r="O632">
        <v>22</v>
      </c>
      <c r="P632">
        <v>28</v>
      </c>
      <c r="Q632" s="1">
        <v>0.78569999999999995</v>
      </c>
      <c r="R632">
        <v>1</v>
      </c>
      <c r="S632">
        <v>0</v>
      </c>
    </row>
    <row r="633" spans="1:19">
      <c r="A633" t="s">
        <v>248</v>
      </c>
      <c r="B633" t="s">
        <v>249</v>
      </c>
      <c r="C633" t="s">
        <v>250</v>
      </c>
      <c r="D633" t="s">
        <v>507</v>
      </c>
      <c r="E633" t="s">
        <v>202</v>
      </c>
      <c r="F633">
        <v>6.6699999999999995E-2</v>
      </c>
      <c r="G633">
        <v>0</v>
      </c>
      <c r="H633">
        <v>0</v>
      </c>
      <c r="I633">
        <v>6.6699999999999995E-2</v>
      </c>
      <c r="J633">
        <v>6.6699999999999995E-2</v>
      </c>
      <c r="K633">
        <v>0.971414</v>
      </c>
      <c r="L633">
        <v>14.56</v>
      </c>
      <c r="M633">
        <v>29.14</v>
      </c>
      <c r="N633">
        <v>436.92</v>
      </c>
      <c r="O633">
        <v>34</v>
      </c>
      <c r="P633">
        <v>28</v>
      </c>
      <c r="Q633" s="1">
        <v>1.2142999999999999</v>
      </c>
      <c r="R633">
        <v>1</v>
      </c>
      <c r="S633">
        <v>3</v>
      </c>
    </row>
    <row r="634" spans="1:19">
      <c r="A634" t="s">
        <v>248</v>
      </c>
      <c r="B634" t="s">
        <v>249</v>
      </c>
      <c r="C634" t="s">
        <v>250</v>
      </c>
      <c r="D634" t="s">
        <v>508</v>
      </c>
      <c r="E634" t="s">
        <v>202</v>
      </c>
      <c r="F634">
        <v>0.17649999999999999</v>
      </c>
      <c r="G634">
        <v>0</v>
      </c>
      <c r="H634">
        <v>0</v>
      </c>
      <c r="I634">
        <v>0.17649999999999999</v>
      </c>
      <c r="J634">
        <v>0.17649999999999999</v>
      </c>
      <c r="K634">
        <v>3.111405</v>
      </c>
      <c r="L634">
        <v>17.63</v>
      </c>
      <c r="M634">
        <v>93.34</v>
      </c>
      <c r="N634">
        <v>528.85</v>
      </c>
      <c r="O634">
        <v>33</v>
      </c>
      <c r="P634">
        <v>28</v>
      </c>
      <c r="Q634" s="1">
        <v>1.1786000000000001</v>
      </c>
      <c r="R634">
        <v>1</v>
      </c>
      <c r="S634">
        <v>3</v>
      </c>
    </row>
    <row r="635" spans="1:19">
      <c r="A635" t="s">
        <v>248</v>
      </c>
      <c r="B635" t="s">
        <v>249</v>
      </c>
      <c r="C635" t="s">
        <v>250</v>
      </c>
      <c r="D635" t="s">
        <v>509</v>
      </c>
      <c r="E635" t="s">
        <v>202</v>
      </c>
      <c r="F635">
        <v>8.8200000000000001E-2</v>
      </c>
      <c r="G635">
        <v>0</v>
      </c>
      <c r="H635">
        <v>0</v>
      </c>
      <c r="I635">
        <v>8.8200000000000001E-2</v>
      </c>
      <c r="J635">
        <v>8.8200000000000001E-2</v>
      </c>
      <c r="K635">
        <v>1.55</v>
      </c>
      <c r="L635">
        <v>17.57</v>
      </c>
      <c r="M635">
        <v>46.5</v>
      </c>
      <c r="N635">
        <v>527.21</v>
      </c>
      <c r="O635">
        <v>31</v>
      </c>
      <c r="P635">
        <v>28</v>
      </c>
      <c r="Q635" s="1">
        <v>1.1071</v>
      </c>
      <c r="R635">
        <v>1</v>
      </c>
      <c r="S635">
        <v>3</v>
      </c>
    </row>
    <row r="636" spans="1:19">
      <c r="A636" t="s">
        <v>248</v>
      </c>
      <c r="B636" t="s">
        <v>249</v>
      </c>
      <c r="C636" t="s">
        <v>250</v>
      </c>
      <c r="D636" t="s">
        <v>448</v>
      </c>
      <c r="E636" t="s">
        <v>202</v>
      </c>
      <c r="F636">
        <v>0.218</v>
      </c>
      <c r="G636">
        <v>0</v>
      </c>
      <c r="H636">
        <v>0</v>
      </c>
      <c r="I636">
        <v>0.218</v>
      </c>
      <c r="J636">
        <v>0.218</v>
      </c>
      <c r="K636">
        <v>0.2</v>
      </c>
      <c r="L636">
        <v>3.67</v>
      </c>
      <c r="M636">
        <v>24</v>
      </c>
      <c r="N636">
        <v>110.09</v>
      </c>
      <c r="O636">
        <v>8</v>
      </c>
      <c r="P636">
        <v>20</v>
      </c>
      <c r="Q636" s="1">
        <v>0.4</v>
      </c>
      <c r="R636">
        <v>1</v>
      </c>
      <c r="S636">
        <v>0</v>
      </c>
    </row>
    <row r="637" spans="1:19">
      <c r="A637" t="s">
        <v>248</v>
      </c>
      <c r="B637" t="s">
        <v>249</v>
      </c>
      <c r="C637" t="s">
        <v>250</v>
      </c>
      <c r="D637" t="s">
        <v>510</v>
      </c>
      <c r="E637" t="s">
        <v>202</v>
      </c>
      <c r="F637">
        <v>6.6699999999999995E-2</v>
      </c>
      <c r="G637">
        <v>0</v>
      </c>
      <c r="H637">
        <v>0</v>
      </c>
      <c r="I637">
        <v>6.6699999999999995E-2</v>
      </c>
      <c r="J637">
        <v>6.6699999999999995E-2</v>
      </c>
      <c r="K637">
        <v>0.31428099999999998</v>
      </c>
      <c r="L637">
        <v>4.71</v>
      </c>
      <c r="M637">
        <v>9.43</v>
      </c>
      <c r="N637">
        <v>141.36000000000001</v>
      </c>
      <c r="O637">
        <v>11</v>
      </c>
      <c r="P637">
        <v>28</v>
      </c>
      <c r="Q637" s="1">
        <v>0.39290000000000003</v>
      </c>
      <c r="R637">
        <v>1</v>
      </c>
      <c r="S637">
        <v>0</v>
      </c>
    </row>
    <row r="638" spans="1:19">
      <c r="A638" t="s">
        <v>248</v>
      </c>
      <c r="B638" t="s">
        <v>249</v>
      </c>
      <c r="C638" t="s">
        <v>250</v>
      </c>
      <c r="D638" t="s">
        <v>511</v>
      </c>
      <c r="E638" t="s">
        <v>202</v>
      </c>
      <c r="F638">
        <v>0.17649999999999999</v>
      </c>
      <c r="G638">
        <v>0</v>
      </c>
      <c r="H638">
        <v>0</v>
      </c>
      <c r="I638">
        <v>0.17649999999999999</v>
      </c>
      <c r="J638">
        <v>0.17649999999999999</v>
      </c>
      <c r="K638">
        <v>0.94284999999999997</v>
      </c>
      <c r="L638">
        <v>5.34</v>
      </c>
      <c r="M638">
        <v>28.29</v>
      </c>
      <c r="N638">
        <v>160.26</v>
      </c>
      <c r="O638">
        <v>10</v>
      </c>
      <c r="P638">
        <v>28</v>
      </c>
      <c r="Q638" s="1">
        <v>0.35709999999999997</v>
      </c>
      <c r="R638">
        <v>1</v>
      </c>
      <c r="S638">
        <v>0</v>
      </c>
    </row>
    <row r="639" spans="1:19">
      <c r="A639" t="s">
        <v>248</v>
      </c>
      <c r="B639" t="s">
        <v>249</v>
      </c>
      <c r="C639" t="s">
        <v>250</v>
      </c>
      <c r="D639" t="s">
        <v>512</v>
      </c>
      <c r="E639" t="s">
        <v>202</v>
      </c>
      <c r="F639">
        <v>8.8200000000000001E-2</v>
      </c>
      <c r="G639">
        <v>0</v>
      </c>
      <c r="H639">
        <v>0</v>
      </c>
      <c r="I639">
        <v>8.8200000000000001E-2</v>
      </c>
      <c r="J639">
        <v>8.8200000000000001E-2</v>
      </c>
      <c r="K639">
        <v>0.35</v>
      </c>
      <c r="L639">
        <v>3.97</v>
      </c>
      <c r="M639">
        <v>10.5</v>
      </c>
      <c r="N639">
        <v>119.05</v>
      </c>
      <c r="O639">
        <v>7</v>
      </c>
      <c r="P639">
        <v>28</v>
      </c>
      <c r="Q639" s="1">
        <v>0.25</v>
      </c>
      <c r="R639">
        <v>1</v>
      </c>
      <c r="S639">
        <v>0</v>
      </c>
    </row>
    <row r="640" spans="1:19">
      <c r="A640" t="s">
        <v>248</v>
      </c>
      <c r="B640" t="s">
        <v>300</v>
      </c>
      <c r="C640" t="s">
        <v>301</v>
      </c>
      <c r="D640" t="s">
        <v>303</v>
      </c>
      <c r="E640" t="s">
        <v>202</v>
      </c>
      <c r="F640">
        <v>0.26669999999999999</v>
      </c>
      <c r="G640">
        <v>0</v>
      </c>
      <c r="H640">
        <v>0</v>
      </c>
      <c r="I640">
        <v>0.26669999999999999</v>
      </c>
      <c r="J640">
        <v>0.26669999999999999</v>
      </c>
      <c r="K640">
        <v>7.0666649000000001</v>
      </c>
      <c r="L640">
        <v>26.5</v>
      </c>
      <c r="M640">
        <v>212</v>
      </c>
      <c r="N640">
        <v>794.9</v>
      </c>
      <c r="O640">
        <v>53</v>
      </c>
      <c r="P640">
        <v>60</v>
      </c>
      <c r="Q640" s="1">
        <v>0.88329999999999997</v>
      </c>
      <c r="R640">
        <v>1</v>
      </c>
      <c r="S640">
        <v>2</v>
      </c>
    </row>
    <row r="641" spans="1:19">
      <c r="A641" t="s">
        <v>248</v>
      </c>
      <c r="B641" t="s">
        <v>300</v>
      </c>
      <c r="C641" t="s">
        <v>301</v>
      </c>
      <c r="D641" t="s">
        <v>304</v>
      </c>
      <c r="E641" t="s">
        <v>202</v>
      </c>
      <c r="F641">
        <v>0.26669999999999999</v>
      </c>
      <c r="G641">
        <v>0</v>
      </c>
      <c r="H641">
        <v>0</v>
      </c>
      <c r="I641">
        <v>0.26669999999999999</v>
      </c>
      <c r="J641">
        <v>0.26669999999999999</v>
      </c>
      <c r="K641">
        <v>5.3333320000000004</v>
      </c>
      <c r="L641">
        <v>20</v>
      </c>
      <c r="M641">
        <v>160</v>
      </c>
      <c r="N641">
        <v>599.91999999999996</v>
      </c>
      <c r="O641">
        <v>40</v>
      </c>
      <c r="P641">
        <v>50</v>
      </c>
      <c r="Q641" s="1">
        <v>0.8</v>
      </c>
      <c r="R641">
        <v>1</v>
      </c>
      <c r="S641">
        <v>0</v>
      </c>
    </row>
    <row r="642" spans="1:19">
      <c r="A642" t="s">
        <v>248</v>
      </c>
      <c r="B642" t="s">
        <v>300</v>
      </c>
      <c r="C642" t="s">
        <v>301</v>
      </c>
      <c r="D642" t="s">
        <v>306</v>
      </c>
      <c r="E642" t="s">
        <v>202</v>
      </c>
      <c r="F642">
        <v>0.2</v>
      </c>
      <c r="G642">
        <v>0</v>
      </c>
      <c r="H642">
        <v>0</v>
      </c>
      <c r="I642">
        <v>0.2</v>
      </c>
      <c r="J642">
        <v>0.2</v>
      </c>
      <c r="K642">
        <v>4.7</v>
      </c>
      <c r="L642">
        <v>23.5</v>
      </c>
      <c r="M642">
        <v>141</v>
      </c>
      <c r="N642">
        <v>705</v>
      </c>
      <c r="O642">
        <v>47</v>
      </c>
      <c r="P642">
        <v>59</v>
      </c>
      <c r="Q642" s="1">
        <v>0.79659999999999997</v>
      </c>
      <c r="R642">
        <v>1</v>
      </c>
      <c r="S642">
        <v>1</v>
      </c>
    </row>
    <row r="643" spans="1:19">
      <c r="A643" t="s">
        <v>248</v>
      </c>
      <c r="B643" t="s">
        <v>300</v>
      </c>
      <c r="C643" t="s">
        <v>301</v>
      </c>
      <c r="D643" t="s">
        <v>307</v>
      </c>
      <c r="E643" t="s">
        <v>202</v>
      </c>
      <c r="F643">
        <v>0.5</v>
      </c>
      <c r="G643">
        <v>0</v>
      </c>
      <c r="H643">
        <v>0</v>
      </c>
      <c r="I643">
        <v>0.5</v>
      </c>
      <c r="J643">
        <v>0.5</v>
      </c>
      <c r="K643">
        <v>6</v>
      </c>
      <c r="L643">
        <v>12</v>
      </c>
      <c r="M643">
        <v>180</v>
      </c>
      <c r="N643">
        <v>360</v>
      </c>
      <c r="O643">
        <v>60</v>
      </c>
      <c r="P643">
        <v>60</v>
      </c>
      <c r="Q643" s="1">
        <v>1</v>
      </c>
      <c r="R643">
        <v>2</v>
      </c>
      <c r="S643">
        <v>7</v>
      </c>
    </row>
    <row r="644" spans="1:19">
      <c r="A644" t="s">
        <v>248</v>
      </c>
      <c r="B644" t="s">
        <v>313</v>
      </c>
      <c r="C644" t="s">
        <v>314</v>
      </c>
      <c r="D644" t="s">
        <v>513</v>
      </c>
      <c r="E644" t="s">
        <v>202</v>
      </c>
      <c r="F644">
        <v>0.2</v>
      </c>
      <c r="G644">
        <v>0</v>
      </c>
      <c r="H644">
        <v>0</v>
      </c>
      <c r="I644">
        <v>0.2</v>
      </c>
      <c r="J644">
        <v>0.2</v>
      </c>
      <c r="K644">
        <v>1.0476179999999999</v>
      </c>
      <c r="L644">
        <v>5.24</v>
      </c>
      <c r="M644">
        <v>31.43</v>
      </c>
      <c r="N644">
        <v>157.13999999999999</v>
      </c>
      <c r="O644">
        <v>11</v>
      </c>
      <c r="P644">
        <v>26</v>
      </c>
      <c r="Q644" s="1">
        <v>0.42309999999999998</v>
      </c>
      <c r="R644">
        <v>1</v>
      </c>
      <c r="S644">
        <v>0</v>
      </c>
    </row>
    <row r="645" spans="1:19">
      <c r="A645" t="s">
        <v>248</v>
      </c>
      <c r="B645" t="s">
        <v>319</v>
      </c>
      <c r="C645" t="s">
        <v>320</v>
      </c>
      <c r="D645" t="s">
        <v>322</v>
      </c>
      <c r="E645" t="s">
        <v>202</v>
      </c>
      <c r="F645">
        <v>0.2</v>
      </c>
      <c r="G645">
        <v>0</v>
      </c>
      <c r="H645">
        <v>0</v>
      </c>
      <c r="I645">
        <v>0.2</v>
      </c>
      <c r="J645">
        <v>0.2</v>
      </c>
      <c r="K645">
        <v>4.5999999999999996</v>
      </c>
      <c r="L645">
        <v>23</v>
      </c>
      <c r="M645">
        <v>138</v>
      </c>
      <c r="N645">
        <v>690</v>
      </c>
      <c r="O645">
        <v>46</v>
      </c>
      <c r="P645">
        <v>50</v>
      </c>
      <c r="Q645" s="1">
        <v>0.92</v>
      </c>
      <c r="R645">
        <v>1</v>
      </c>
      <c r="S645">
        <v>1</v>
      </c>
    </row>
    <row r="646" spans="1:19">
      <c r="A646" t="s">
        <v>248</v>
      </c>
      <c r="B646" t="s">
        <v>319</v>
      </c>
      <c r="C646" t="s">
        <v>320</v>
      </c>
      <c r="D646" t="s">
        <v>323</v>
      </c>
      <c r="E646" t="s">
        <v>202</v>
      </c>
      <c r="F646">
        <v>0.2</v>
      </c>
      <c r="G646">
        <v>0</v>
      </c>
      <c r="H646">
        <v>0</v>
      </c>
      <c r="I646">
        <v>0.2</v>
      </c>
      <c r="J646">
        <v>0.2</v>
      </c>
      <c r="K646">
        <v>4.7</v>
      </c>
      <c r="L646">
        <v>23.5</v>
      </c>
      <c r="M646">
        <v>141</v>
      </c>
      <c r="N646">
        <v>705</v>
      </c>
      <c r="O646">
        <v>47</v>
      </c>
      <c r="P646">
        <v>50</v>
      </c>
      <c r="Q646" s="1">
        <v>0.94</v>
      </c>
      <c r="R646">
        <v>1</v>
      </c>
      <c r="S646">
        <v>4</v>
      </c>
    </row>
    <row r="647" spans="1:19">
      <c r="A647" t="s">
        <v>248</v>
      </c>
      <c r="B647" t="s">
        <v>319</v>
      </c>
      <c r="C647" t="s">
        <v>320</v>
      </c>
      <c r="D647" t="s">
        <v>324</v>
      </c>
      <c r="E647" t="s">
        <v>202</v>
      </c>
      <c r="F647">
        <v>0.2</v>
      </c>
      <c r="G647">
        <v>0</v>
      </c>
      <c r="H647">
        <v>0</v>
      </c>
      <c r="I647">
        <v>0.2</v>
      </c>
      <c r="J647">
        <v>0.2</v>
      </c>
      <c r="K647">
        <v>4.8</v>
      </c>
      <c r="L647">
        <v>24</v>
      </c>
      <c r="M647">
        <v>144</v>
      </c>
      <c r="N647">
        <v>720</v>
      </c>
      <c r="O647">
        <v>48</v>
      </c>
      <c r="P647">
        <v>50</v>
      </c>
      <c r="Q647" s="1">
        <v>0.96</v>
      </c>
      <c r="R647">
        <v>1</v>
      </c>
      <c r="S647">
        <v>0</v>
      </c>
    </row>
    <row r="648" spans="1:19">
      <c r="A648" t="s">
        <v>248</v>
      </c>
      <c r="B648" t="s">
        <v>319</v>
      </c>
      <c r="C648" t="s">
        <v>320</v>
      </c>
      <c r="D648" t="s">
        <v>466</v>
      </c>
      <c r="E648" t="s">
        <v>202</v>
      </c>
      <c r="F648">
        <v>0.2</v>
      </c>
      <c r="G648">
        <v>0</v>
      </c>
      <c r="H648">
        <v>0</v>
      </c>
      <c r="I648">
        <v>0.2</v>
      </c>
      <c r="J648">
        <v>0.2</v>
      </c>
      <c r="K648">
        <v>3.7</v>
      </c>
      <c r="L648">
        <v>18.5</v>
      </c>
      <c r="M648">
        <v>111</v>
      </c>
      <c r="N648">
        <v>555</v>
      </c>
      <c r="O648">
        <v>37</v>
      </c>
      <c r="P648">
        <v>50</v>
      </c>
      <c r="Q648" s="1">
        <v>0.74</v>
      </c>
      <c r="R648">
        <v>1</v>
      </c>
      <c r="S648">
        <v>1</v>
      </c>
    </row>
    <row r="649" spans="1:19">
      <c r="A649" t="s">
        <v>248</v>
      </c>
      <c r="B649" t="s">
        <v>319</v>
      </c>
      <c r="C649" t="s">
        <v>320</v>
      </c>
      <c r="D649" t="s">
        <v>329</v>
      </c>
      <c r="E649" t="s">
        <v>202</v>
      </c>
      <c r="F649">
        <v>0.2</v>
      </c>
      <c r="G649">
        <v>0</v>
      </c>
      <c r="H649">
        <v>0</v>
      </c>
      <c r="I649">
        <v>0.2</v>
      </c>
      <c r="J649">
        <v>0.2</v>
      </c>
      <c r="K649">
        <v>3.2</v>
      </c>
      <c r="L649">
        <v>16</v>
      </c>
      <c r="M649">
        <v>96</v>
      </c>
      <c r="N649">
        <v>480</v>
      </c>
      <c r="O649">
        <v>32</v>
      </c>
      <c r="P649">
        <v>50</v>
      </c>
      <c r="Q649" s="1">
        <v>0.64</v>
      </c>
      <c r="R649">
        <v>1</v>
      </c>
      <c r="S649">
        <v>0</v>
      </c>
    </row>
    <row r="650" spans="1:19">
      <c r="A650" t="s">
        <v>248</v>
      </c>
      <c r="B650" t="s">
        <v>370</v>
      </c>
      <c r="C650" t="s">
        <v>371</v>
      </c>
      <c r="D650" t="s">
        <v>373</v>
      </c>
      <c r="E650" t="s">
        <v>202</v>
      </c>
      <c r="F650">
        <v>0.2</v>
      </c>
      <c r="G650">
        <v>0</v>
      </c>
      <c r="H650">
        <v>0</v>
      </c>
      <c r="I650">
        <v>0.2</v>
      </c>
      <c r="J650">
        <v>0.2</v>
      </c>
      <c r="K650">
        <v>5.9</v>
      </c>
      <c r="L650">
        <v>29.5</v>
      </c>
      <c r="M650">
        <v>177</v>
      </c>
      <c r="N650">
        <v>885</v>
      </c>
      <c r="O650">
        <v>59</v>
      </c>
      <c r="P650">
        <v>59</v>
      </c>
      <c r="Q650" s="1">
        <v>1</v>
      </c>
      <c r="R650">
        <v>1</v>
      </c>
      <c r="S650">
        <v>8</v>
      </c>
    </row>
    <row r="651" spans="1:19">
      <c r="A651" t="s">
        <v>248</v>
      </c>
      <c r="B651" t="s">
        <v>370</v>
      </c>
      <c r="C651" t="s">
        <v>371</v>
      </c>
      <c r="D651" t="s">
        <v>374</v>
      </c>
      <c r="E651" t="s">
        <v>202</v>
      </c>
      <c r="F651">
        <v>0.2</v>
      </c>
      <c r="G651">
        <v>0</v>
      </c>
      <c r="H651">
        <v>0</v>
      </c>
      <c r="I651">
        <v>0.2</v>
      </c>
      <c r="J651">
        <v>0.2</v>
      </c>
      <c r="K651">
        <v>5.9</v>
      </c>
      <c r="L651">
        <v>29.5</v>
      </c>
      <c r="M651">
        <v>177</v>
      </c>
      <c r="N651">
        <v>885</v>
      </c>
      <c r="O651">
        <v>59</v>
      </c>
      <c r="P651">
        <v>59</v>
      </c>
      <c r="Q651" s="1">
        <v>1</v>
      </c>
      <c r="R651">
        <v>1</v>
      </c>
      <c r="S651">
        <v>10</v>
      </c>
    </row>
    <row r="652" spans="1:19">
      <c r="A652" t="s">
        <v>248</v>
      </c>
      <c r="B652" t="s">
        <v>387</v>
      </c>
      <c r="C652" t="s">
        <v>388</v>
      </c>
      <c r="D652" t="s">
        <v>389</v>
      </c>
      <c r="E652" t="s">
        <v>202</v>
      </c>
      <c r="F652">
        <v>0.30980000000000002</v>
      </c>
      <c r="G652">
        <v>0</v>
      </c>
      <c r="H652">
        <v>0</v>
      </c>
      <c r="I652">
        <v>0.30980000000000002</v>
      </c>
      <c r="J652">
        <v>0.30980000000000002</v>
      </c>
      <c r="K652">
        <v>4.9999999979999998</v>
      </c>
      <c r="L652">
        <v>16.14</v>
      </c>
      <c r="M652">
        <v>150</v>
      </c>
      <c r="N652">
        <v>484.18</v>
      </c>
      <c r="O652">
        <v>30</v>
      </c>
      <c r="P652">
        <v>50</v>
      </c>
      <c r="Q652" s="1">
        <v>0.6</v>
      </c>
      <c r="R652">
        <v>1</v>
      </c>
      <c r="S652">
        <v>0</v>
      </c>
    </row>
    <row r="653" spans="1:19">
      <c r="A653" t="s">
        <v>248</v>
      </c>
      <c r="B653" t="s">
        <v>397</v>
      </c>
      <c r="C653" t="s">
        <v>398</v>
      </c>
      <c r="D653" t="s">
        <v>410</v>
      </c>
      <c r="E653" t="s">
        <v>202</v>
      </c>
      <c r="F653">
        <v>0.218</v>
      </c>
      <c r="G653">
        <v>0</v>
      </c>
      <c r="H653">
        <v>0</v>
      </c>
      <c r="I653">
        <v>0.218</v>
      </c>
      <c r="J653">
        <v>0.218</v>
      </c>
      <c r="K653">
        <v>0.13333320000000001</v>
      </c>
      <c r="L653">
        <v>1.99</v>
      </c>
      <c r="M653">
        <v>13</v>
      </c>
      <c r="N653">
        <v>59.63</v>
      </c>
      <c r="O653">
        <v>8</v>
      </c>
      <c r="P653">
        <v>20</v>
      </c>
      <c r="Q653" s="1">
        <v>0.4</v>
      </c>
      <c r="R653">
        <v>1</v>
      </c>
      <c r="S653">
        <v>0</v>
      </c>
    </row>
    <row r="654" spans="1:19">
      <c r="A654" t="s">
        <v>514</v>
      </c>
      <c r="B654" t="s">
        <v>514</v>
      </c>
      <c r="C654" t="s">
        <v>515</v>
      </c>
      <c r="D654" t="s">
        <v>516</v>
      </c>
      <c r="E654" t="s">
        <v>23</v>
      </c>
      <c r="F654">
        <v>0.13320000000000001</v>
      </c>
      <c r="G654">
        <v>0</v>
      </c>
      <c r="H654">
        <v>0.13320000000000001</v>
      </c>
      <c r="I654">
        <v>0</v>
      </c>
      <c r="J654">
        <v>0</v>
      </c>
      <c r="K654">
        <v>1.2333284</v>
      </c>
      <c r="L654">
        <v>9.26</v>
      </c>
      <c r="M654">
        <v>37</v>
      </c>
      <c r="N654">
        <v>277.77999999999997</v>
      </c>
      <c r="O654">
        <v>74</v>
      </c>
      <c r="P654">
        <v>200</v>
      </c>
      <c r="Q654" s="1">
        <v>0.37</v>
      </c>
      <c r="R654">
        <v>4</v>
      </c>
      <c r="S654">
        <v>0</v>
      </c>
    </row>
    <row r="655" spans="1:19">
      <c r="A655" t="s">
        <v>514</v>
      </c>
      <c r="B655" t="s">
        <v>514</v>
      </c>
      <c r="C655" t="s">
        <v>515</v>
      </c>
      <c r="D655" t="s">
        <v>517</v>
      </c>
      <c r="E655" t="s">
        <v>23</v>
      </c>
      <c r="F655">
        <v>6.6699999999999995E-2</v>
      </c>
      <c r="G655">
        <v>0</v>
      </c>
      <c r="H655">
        <v>6.6699999999999995E-2</v>
      </c>
      <c r="I655">
        <v>0</v>
      </c>
      <c r="J655">
        <v>0</v>
      </c>
      <c r="K655">
        <v>1.3666653</v>
      </c>
      <c r="L655">
        <v>20.49</v>
      </c>
      <c r="M655">
        <v>41</v>
      </c>
      <c r="N655">
        <v>614.69000000000005</v>
      </c>
      <c r="O655">
        <v>41</v>
      </c>
      <c r="P655">
        <v>50</v>
      </c>
      <c r="Q655" s="1">
        <v>0.82</v>
      </c>
      <c r="R655">
        <v>1</v>
      </c>
      <c r="S655">
        <v>0</v>
      </c>
    </row>
    <row r="656" spans="1:19">
      <c r="A656" t="s">
        <v>514</v>
      </c>
      <c r="B656" t="s">
        <v>514</v>
      </c>
      <c r="C656" t="s">
        <v>515</v>
      </c>
      <c r="D656" t="s">
        <v>518</v>
      </c>
      <c r="E656" t="s">
        <v>23</v>
      </c>
      <c r="F656">
        <v>2.19999999999999</v>
      </c>
      <c r="G656">
        <v>0</v>
      </c>
      <c r="H656">
        <v>1.7999999999999901</v>
      </c>
      <c r="I656">
        <v>0.4</v>
      </c>
      <c r="J656">
        <v>0.4</v>
      </c>
      <c r="K656">
        <v>48.530284000000002</v>
      </c>
      <c r="L656">
        <v>22.06</v>
      </c>
      <c r="M656">
        <v>1455.91</v>
      </c>
      <c r="N656">
        <v>661.78</v>
      </c>
      <c r="O656">
        <v>484</v>
      </c>
      <c r="P656">
        <v>535</v>
      </c>
      <c r="Q656" s="1">
        <v>0.90469999999999995</v>
      </c>
      <c r="R656">
        <v>11</v>
      </c>
      <c r="S656">
        <v>3</v>
      </c>
    </row>
    <row r="657" spans="1:19">
      <c r="A657" t="s">
        <v>514</v>
      </c>
      <c r="B657" t="s">
        <v>514</v>
      </c>
      <c r="C657" t="s">
        <v>515</v>
      </c>
      <c r="D657" t="s">
        <v>519</v>
      </c>
      <c r="E657" t="s">
        <v>23</v>
      </c>
      <c r="F657">
        <v>0.4</v>
      </c>
      <c r="G657">
        <v>0</v>
      </c>
      <c r="H657">
        <v>0.2</v>
      </c>
      <c r="I657">
        <v>0.2</v>
      </c>
      <c r="J657">
        <v>0.2</v>
      </c>
      <c r="K657">
        <v>9.8000000000000007</v>
      </c>
      <c r="L657">
        <v>24.5</v>
      </c>
      <c r="M657">
        <v>294</v>
      </c>
      <c r="N657">
        <v>735</v>
      </c>
      <c r="O657">
        <v>98</v>
      </c>
      <c r="P657">
        <v>120</v>
      </c>
      <c r="Q657" s="1">
        <v>0.81669999999999998</v>
      </c>
      <c r="R657">
        <v>2</v>
      </c>
      <c r="S657">
        <v>5</v>
      </c>
    </row>
    <row r="658" spans="1:19">
      <c r="A658" t="s">
        <v>514</v>
      </c>
      <c r="B658" t="s">
        <v>520</v>
      </c>
      <c r="C658" t="s">
        <v>521</v>
      </c>
      <c r="D658" t="s">
        <v>522</v>
      </c>
      <c r="E658" t="s">
        <v>23</v>
      </c>
      <c r="F658">
        <v>6.6699999999999995E-2</v>
      </c>
      <c r="G658">
        <v>0</v>
      </c>
      <c r="H658">
        <v>6.6699999999999995E-2</v>
      </c>
      <c r="I658">
        <v>0</v>
      </c>
      <c r="J658">
        <v>0</v>
      </c>
      <c r="K658">
        <v>0.1666665</v>
      </c>
      <c r="L658">
        <v>2.5</v>
      </c>
      <c r="M658">
        <v>5</v>
      </c>
      <c r="N658">
        <v>74.959999999999994</v>
      </c>
      <c r="O658">
        <v>5</v>
      </c>
      <c r="P658">
        <v>50</v>
      </c>
      <c r="Q658" s="1">
        <v>0.1</v>
      </c>
      <c r="R658">
        <v>1</v>
      </c>
      <c r="S658">
        <v>0</v>
      </c>
    </row>
    <row r="659" spans="1:19">
      <c r="A659" t="s">
        <v>514</v>
      </c>
      <c r="B659" t="s">
        <v>523</v>
      </c>
      <c r="C659" t="s">
        <v>524</v>
      </c>
      <c r="D659" t="s">
        <v>525</v>
      </c>
      <c r="E659" t="s">
        <v>23</v>
      </c>
      <c r="F659">
        <v>1.0900000000000001</v>
      </c>
      <c r="G659">
        <v>0</v>
      </c>
      <c r="H659">
        <v>1.0900000000000001</v>
      </c>
      <c r="I659">
        <v>0</v>
      </c>
      <c r="J659">
        <v>0</v>
      </c>
      <c r="K659">
        <v>9.2999992999999996</v>
      </c>
      <c r="L659">
        <v>8.5299999999999994</v>
      </c>
      <c r="M659">
        <v>279</v>
      </c>
      <c r="N659">
        <v>255.96</v>
      </c>
      <c r="O659">
        <v>104</v>
      </c>
      <c r="P659">
        <v>140</v>
      </c>
      <c r="Q659" s="1">
        <v>0.7429</v>
      </c>
      <c r="R659">
        <v>7</v>
      </c>
      <c r="S659">
        <v>2</v>
      </c>
    </row>
    <row r="660" spans="1:19">
      <c r="A660" t="s">
        <v>514</v>
      </c>
      <c r="B660" t="s">
        <v>514</v>
      </c>
      <c r="C660" t="s">
        <v>515</v>
      </c>
      <c r="D660" t="s">
        <v>516</v>
      </c>
      <c r="E660" t="s">
        <v>169</v>
      </c>
      <c r="F660">
        <v>0.13320000000000001</v>
      </c>
      <c r="G660">
        <v>0</v>
      </c>
      <c r="H660">
        <v>0.13320000000000001</v>
      </c>
      <c r="I660">
        <v>0</v>
      </c>
      <c r="J660">
        <v>0</v>
      </c>
      <c r="K660">
        <v>1.3999944</v>
      </c>
      <c r="L660">
        <v>10.51</v>
      </c>
      <c r="M660">
        <v>42</v>
      </c>
      <c r="N660">
        <v>315.31</v>
      </c>
      <c r="O660">
        <v>84</v>
      </c>
      <c r="P660">
        <v>200</v>
      </c>
      <c r="Q660" s="1">
        <v>0.42</v>
      </c>
      <c r="R660">
        <v>4</v>
      </c>
      <c r="S660">
        <v>2</v>
      </c>
    </row>
    <row r="661" spans="1:19">
      <c r="A661" t="s">
        <v>514</v>
      </c>
      <c r="B661" t="s">
        <v>514</v>
      </c>
      <c r="C661" t="s">
        <v>515</v>
      </c>
      <c r="D661" t="s">
        <v>517</v>
      </c>
      <c r="E661" t="s">
        <v>169</v>
      </c>
      <c r="F661">
        <v>0.2001</v>
      </c>
      <c r="G661">
        <v>0</v>
      </c>
      <c r="H661">
        <v>0.2001</v>
      </c>
      <c r="I661">
        <v>0</v>
      </c>
      <c r="J661">
        <v>0</v>
      </c>
      <c r="K661">
        <v>1.7333316000000001</v>
      </c>
      <c r="L661">
        <v>8.66</v>
      </c>
      <c r="M661">
        <v>52</v>
      </c>
      <c r="N661">
        <v>259.87</v>
      </c>
      <c r="O661">
        <v>52</v>
      </c>
      <c r="P661">
        <v>150</v>
      </c>
      <c r="Q661" s="1">
        <v>0.34670000000000001</v>
      </c>
      <c r="R661">
        <v>3</v>
      </c>
      <c r="S661">
        <v>0</v>
      </c>
    </row>
    <row r="662" spans="1:19">
      <c r="A662" t="s">
        <v>514</v>
      </c>
      <c r="B662" t="s">
        <v>514</v>
      </c>
      <c r="C662" t="s">
        <v>515</v>
      </c>
      <c r="D662" t="s">
        <v>518</v>
      </c>
      <c r="E662" t="s">
        <v>169</v>
      </c>
      <c r="F662">
        <v>1.5999999999999901</v>
      </c>
      <c r="G662">
        <v>0.8</v>
      </c>
      <c r="H662">
        <v>0.4</v>
      </c>
      <c r="I662">
        <v>0.4</v>
      </c>
      <c r="J662">
        <v>0.4</v>
      </c>
      <c r="K662">
        <v>33.894094000000003</v>
      </c>
      <c r="L662">
        <v>21.18</v>
      </c>
      <c r="M662">
        <v>1016.82</v>
      </c>
      <c r="N662">
        <v>635.51</v>
      </c>
      <c r="O662">
        <v>338</v>
      </c>
      <c r="P662">
        <v>402</v>
      </c>
      <c r="Q662" s="1">
        <v>0.84079999999999999</v>
      </c>
      <c r="R662">
        <v>8</v>
      </c>
      <c r="S662">
        <v>0</v>
      </c>
    </row>
    <row r="663" spans="1:19">
      <c r="A663" t="s">
        <v>514</v>
      </c>
      <c r="B663" t="s">
        <v>514</v>
      </c>
      <c r="C663" t="s">
        <v>515</v>
      </c>
      <c r="D663" t="s">
        <v>519</v>
      </c>
      <c r="E663" t="s">
        <v>169</v>
      </c>
      <c r="F663">
        <v>0.4</v>
      </c>
      <c r="G663">
        <v>0</v>
      </c>
      <c r="H663">
        <v>0.2</v>
      </c>
      <c r="I663">
        <v>0.2</v>
      </c>
      <c r="J663">
        <v>0.2</v>
      </c>
      <c r="K663">
        <v>10.3</v>
      </c>
      <c r="L663">
        <v>25.75</v>
      </c>
      <c r="M663">
        <v>309</v>
      </c>
      <c r="N663">
        <v>772.5</v>
      </c>
      <c r="O663">
        <v>103</v>
      </c>
      <c r="P663">
        <v>140</v>
      </c>
      <c r="Q663" s="1">
        <v>0.73570000000000002</v>
      </c>
      <c r="R663">
        <v>2</v>
      </c>
      <c r="S663">
        <v>1</v>
      </c>
    </row>
    <row r="664" spans="1:19">
      <c r="A664" t="s">
        <v>514</v>
      </c>
      <c r="B664" t="s">
        <v>514</v>
      </c>
      <c r="C664" t="s">
        <v>515</v>
      </c>
      <c r="D664" t="s">
        <v>526</v>
      </c>
      <c r="E664" t="s">
        <v>169</v>
      </c>
      <c r="F664">
        <v>6.6699999999999995E-2</v>
      </c>
      <c r="G664">
        <v>0</v>
      </c>
      <c r="H664">
        <v>6.6699999999999995E-2</v>
      </c>
      <c r="I664">
        <v>0</v>
      </c>
      <c r="J664">
        <v>0</v>
      </c>
      <c r="K664">
        <v>0.56666609999999995</v>
      </c>
      <c r="L664">
        <v>8.5</v>
      </c>
      <c r="M664">
        <v>17</v>
      </c>
      <c r="N664">
        <v>254.87</v>
      </c>
      <c r="O664">
        <v>17</v>
      </c>
      <c r="P664">
        <v>50</v>
      </c>
      <c r="Q664" s="1">
        <v>0.34</v>
      </c>
      <c r="R664">
        <v>1</v>
      </c>
      <c r="S664">
        <v>0</v>
      </c>
    </row>
    <row r="665" spans="1:19">
      <c r="A665" t="s">
        <v>514</v>
      </c>
      <c r="B665" t="s">
        <v>523</v>
      </c>
      <c r="C665" t="s">
        <v>524</v>
      </c>
      <c r="D665" t="s">
        <v>525</v>
      </c>
      <c r="E665" t="s">
        <v>169</v>
      </c>
      <c r="F665">
        <v>1.0682</v>
      </c>
      <c r="G665">
        <v>0</v>
      </c>
      <c r="H665">
        <v>1.0682</v>
      </c>
      <c r="I665">
        <v>0</v>
      </c>
      <c r="J665">
        <v>0</v>
      </c>
      <c r="K665">
        <v>9.4666662000000006</v>
      </c>
      <c r="L665">
        <v>8.86</v>
      </c>
      <c r="M665">
        <v>284</v>
      </c>
      <c r="N665">
        <v>265.87</v>
      </c>
      <c r="O665">
        <v>101</v>
      </c>
      <c r="P665">
        <v>140</v>
      </c>
      <c r="Q665" s="1">
        <v>0.72140000000000004</v>
      </c>
      <c r="R665">
        <v>7</v>
      </c>
      <c r="S665">
        <v>1</v>
      </c>
    </row>
    <row r="666" spans="1:19">
      <c r="A666" t="s">
        <v>514</v>
      </c>
      <c r="B666" t="s">
        <v>514</v>
      </c>
      <c r="C666" t="s">
        <v>515</v>
      </c>
      <c r="D666" t="s">
        <v>516</v>
      </c>
      <c r="E666" t="s">
        <v>202</v>
      </c>
      <c r="F666">
        <v>6.6600000000000006E-2</v>
      </c>
      <c r="G666">
        <v>0</v>
      </c>
      <c r="H666">
        <v>0</v>
      </c>
      <c r="I666">
        <v>6.6600000000000006E-2</v>
      </c>
      <c r="J666">
        <v>6.6600000000000006E-2</v>
      </c>
      <c r="K666">
        <v>0.21666579999999999</v>
      </c>
      <c r="L666">
        <v>3.25</v>
      </c>
      <c r="M666">
        <v>6.5</v>
      </c>
      <c r="N666">
        <v>97.6</v>
      </c>
      <c r="O666">
        <v>13</v>
      </c>
      <c r="P666">
        <v>100</v>
      </c>
      <c r="Q666" s="1">
        <v>0.13</v>
      </c>
      <c r="R666">
        <v>2</v>
      </c>
      <c r="S666">
        <v>0</v>
      </c>
    </row>
    <row r="667" spans="1:19">
      <c r="A667" t="s">
        <v>514</v>
      </c>
      <c r="B667" t="s">
        <v>514</v>
      </c>
      <c r="C667" t="s">
        <v>515</v>
      </c>
      <c r="D667" t="s">
        <v>517</v>
      </c>
      <c r="E667" t="s">
        <v>202</v>
      </c>
      <c r="F667">
        <v>6.6699999999999995E-2</v>
      </c>
      <c r="G667">
        <v>0</v>
      </c>
      <c r="H667">
        <v>0</v>
      </c>
      <c r="I667">
        <v>6.6699999999999995E-2</v>
      </c>
      <c r="J667">
        <v>6.6699999999999995E-2</v>
      </c>
      <c r="K667">
        <v>0.46666619999999998</v>
      </c>
      <c r="L667">
        <v>7</v>
      </c>
      <c r="M667">
        <v>14</v>
      </c>
      <c r="N667">
        <v>209.89</v>
      </c>
      <c r="O667">
        <v>14</v>
      </c>
      <c r="P667">
        <v>50</v>
      </c>
      <c r="Q667" s="1">
        <v>0.28000000000000003</v>
      </c>
      <c r="R667">
        <v>1</v>
      </c>
      <c r="S667">
        <v>0</v>
      </c>
    </row>
    <row r="668" spans="1:19">
      <c r="A668" t="s">
        <v>514</v>
      </c>
      <c r="B668" t="s">
        <v>514</v>
      </c>
      <c r="C668" t="s">
        <v>515</v>
      </c>
      <c r="D668" t="s">
        <v>518</v>
      </c>
      <c r="E668" t="s">
        <v>202</v>
      </c>
      <c r="F668">
        <v>0.4</v>
      </c>
      <c r="G668">
        <v>0</v>
      </c>
      <c r="H668">
        <v>0</v>
      </c>
      <c r="I668">
        <v>0.4</v>
      </c>
      <c r="J668">
        <v>0.4</v>
      </c>
      <c r="K668">
        <v>8.5</v>
      </c>
      <c r="L668">
        <v>21.25</v>
      </c>
      <c r="M668">
        <v>255</v>
      </c>
      <c r="N668">
        <v>637.5</v>
      </c>
      <c r="O668">
        <v>85</v>
      </c>
      <c r="P668">
        <v>100</v>
      </c>
      <c r="Q668" s="1">
        <v>0.85</v>
      </c>
      <c r="R668">
        <v>2</v>
      </c>
      <c r="S668">
        <v>0</v>
      </c>
    </row>
    <row r="669" spans="1:19">
      <c r="A669" t="s">
        <v>527</v>
      </c>
      <c r="B669" t="s">
        <v>528</v>
      </c>
      <c r="C669" t="s">
        <v>529</v>
      </c>
      <c r="D669" t="s">
        <v>530</v>
      </c>
      <c r="E669" t="s">
        <v>23</v>
      </c>
      <c r="F669">
        <v>0.8</v>
      </c>
      <c r="G669">
        <v>0.8</v>
      </c>
      <c r="H669">
        <v>0</v>
      </c>
      <c r="I669">
        <v>0</v>
      </c>
      <c r="J669">
        <v>0</v>
      </c>
      <c r="K669">
        <v>19.8</v>
      </c>
      <c r="L669">
        <v>24.75</v>
      </c>
      <c r="M669">
        <v>594</v>
      </c>
      <c r="N669">
        <v>742.5</v>
      </c>
      <c r="O669">
        <v>198</v>
      </c>
      <c r="P669">
        <v>200</v>
      </c>
      <c r="Q669" s="1">
        <v>0.99</v>
      </c>
      <c r="R669">
        <v>4</v>
      </c>
      <c r="S669">
        <v>7</v>
      </c>
    </row>
    <row r="670" spans="1:19">
      <c r="A670" t="s">
        <v>527</v>
      </c>
      <c r="B670" t="s">
        <v>528</v>
      </c>
      <c r="C670" t="s">
        <v>529</v>
      </c>
      <c r="D670" t="s">
        <v>531</v>
      </c>
      <c r="E670" t="s">
        <v>23</v>
      </c>
      <c r="F670">
        <v>0.52949999999999997</v>
      </c>
      <c r="G670">
        <v>0.35299999999999998</v>
      </c>
      <c r="H670">
        <v>0.17649999999999999</v>
      </c>
      <c r="I670">
        <v>0</v>
      </c>
      <c r="J670">
        <v>0</v>
      </c>
      <c r="K670">
        <v>10.3</v>
      </c>
      <c r="L670">
        <v>19.45</v>
      </c>
      <c r="M670">
        <v>309</v>
      </c>
      <c r="N670">
        <v>583.57000000000005</v>
      </c>
      <c r="O670">
        <v>103</v>
      </c>
      <c r="P670">
        <v>108</v>
      </c>
      <c r="Q670" s="1">
        <v>0.95369999999999999</v>
      </c>
      <c r="R670">
        <v>3</v>
      </c>
      <c r="S670">
        <v>3</v>
      </c>
    </row>
    <row r="671" spans="1:19">
      <c r="A671" t="s">
        <v>527</v>
      </c>
      <c r="B671" t="s">
        <v>532</v>
      </c>
      <c r="C671" t="s">
        <v>533</v>
      </c>
      <c r="D671" t="s">
        <v>534</v>
      </c>
      <c r="E671" t="s">
        <v>23</v>
      </c>
      <c r="F671">
        <v>0.3765</v>
      </c>
      <c r="G671">
        <v>0</v>
      </c>
      <c r="H671">
        <v>0</v>
      </c>
      <c r="I671">
        <v>0.3765</v>
      </c>
      <c r="J671">
        <v>0.3765</v>
      </c>
      <c r="K671">
        <v>5.72</v>
      </c>
      <c r="L671">
        <v>15.19</v>
      </c>
      <c r="M671">
        <v>171.6</v>
      </c>
      <c r="N671">
        <v>455.78</v>
      </c>
      <c r="O671">
        <v>26</v>
      </c>
      <c r="P671">
        <v>32</v>
      </c>
      <c r="Q671" s="1">
        <v>0.8125</v>
      </c>
      <c r="R671">
        <v>1</v>
      </c>
      <c r="S671">
        <v>1</v>
      </c>
    </row>
    <row r="672" spans="1:19">
      <c r="A672" t="s">
        <v>527</v>
      </c>
      <c r="B672" t="s">
        <v>532</v>
      </c>
      <c r="C672" t="s">
        <v>533</v>
      </c>
      <c r="D672" t="s">
        <v>535</v>
      </c>
      <c r="E672" t="s">
        <v>23</v>
      </c>
      <c r="F672">
        <v>1.4</v>
      </c>
      <c r="G672">
        <v>0.2</v>
      </c>
      <c r="H672">
        <v>0</v>
      </c>
      <c r="I672">
        <v>1.2</v>
      </c>
      <c r="J672">
        <v>1.2</v>
      </c>
      <c r="K672">
        <v>32.743603999999998</v>
      </c>
      <c r="L672">
        <v>23.39</v>
      </c>
      <c r="M672">
        <v>982.31</v>
      </c>
      <c r="N672">
        <v>701.65</v>
      </c>
      <c r="O672">
        <v>316</v>
      </c>
      <c r="P672">
        <v>350</v>
      </c>
      <c r="Q672" s="1">
        <v>0.90290000000000004</v>
      </c>
      <c r="R672">
        <v>7</v>
      </c>
      <c r="S672">
        <v>2</v>
      </c>
    </row>
    <row r="673" spans="1:19">
      <c r="A673" t="s">
        <v>527</v>
      </c>
      <c r="B673" t="s">
        <v>532</v>
      </c>
      <c r="C673" t="s">
        <v>533</v>
      </c>
      <c r="D673" t="s">
        <v>536</v>
      </c>
      <c r="E673" t="s">
        <v>23</v>
      </c>
      <c r="F673">
        <v>1.0589999999999999</v>
      </c>
      <c r="G673">
        <v>0.17649999999999999</v>
      </c>
      <c r="H673">
        <v>0</v>
      </c>
      <c r="I673">
        <v>0.88249999999999995</v>
      </c>
      <c r="J673">
        <v>0.88249999999999995</v>
      </c>
      <c r="K673">
        <v>18.8068496</v>
      </c>
      <c r="L673">
        <v>17.760000000000002</v>
      </c>
      <c r="M673">
        <v>564.21</v>
      </c>
      <c r="N673">
        <v>532.77</v>
      </c>
      <c r="O673">
        <v>176</v>
      </c>
      <c r="P673">
        <v>192</v>
      </c>
      <c r="Q673" s="1">
        <v>0.91669999999999996</v>
      </c>
      <c r="R673">
        <v>6</v>
      </c>
      <c r="S673">
        <v>4</v>
      </c>
    </row>
    <row r="674" spans="1:19">
      <c r="A674" t="s">
        <v>527</v>
      </c>
      <c r="B674" t="s">
        <v>532</v>
      </c>
      <c r="C674" t="s">
        <v>533</v>
      </c>
      <c r="D674" t="s">
        <v>537</v>
      </c>
      <c r="E674" t="s">
        <v>23</v>
      </c>
      <c r="F674">
        <v>0.2</v>
      </c>
      <c r="G674">
        <v>0.2</v>
      </c>
      <c r="H674">
        <v>0</v>
      </c>
      <c r="I674">
        <v>0</v>
      </c>
      <c r="J674">
        <v>0</v>
      </c>
      <c r="K674">
        <v>2.9</v>
      </c>
      <c r="L674">
        <v>14.5</v>
      </c>
      <c r="M674">
        <v>87</v>
      </c>
      <c r="N674">
        <v>435</v>
      </c>
      <c r="O674">
        <v>29</v>
      </c>
      <c r="P674">
        <v>32</v>
      </c>
      <c r="Q674" s="1">
        <v>0.90629999999999999</v>
      </c>
      <c r="R674">
        <v>1</v>
      </c>
      <c r="S674">
        <v>0</v>
      </c>
    </row>
    <row r="675" spans="1:19">
      <c r="A675" t="s">
        <v>527</v>
      </c>
      <c r="B675" t="s">
        <v>532</v>
      </c>
      <c r="C675" t="s">
        <v>533</v>
      </c>
      <c r="D675" t="s">
        <v>538</v>
      </c>
      <c r="E675" t="s">
        <v>23</v>
      </c>
      <c r="F675">
        <v>3.4034</v>
      </c>
      <c r="G675">
        <v>2.431</v>
      </c>
      <c r="H675">
        <v>0</v>
      </c>
      <c r="I675">
        <v>0.97240000000000004</v>
      </c>
      <c r="J675">
        <v>0.97240000000000004</v>
      </c>
      <c r="K675">
        <v>58.214460799999998</v>
      </c>
      <c r="L675">
        <v>17.100000000000001</v>
      </c>
      <c r="M675">
        <v>1746.43</v>
      </c>
      <c r="N675">
        <v>513.14</v>
      </c>
      <c r="O675">
        <v>202</v>
      </c>
      <c r="P675">
        <v>200</v>
      </c>
      <c r="Q675" s="1">
        <v>1.01</v>
      </c>
      <c r="R675">
        <v>7</v>
      </c>
      <c r="S675">
        <v>8</v>
      </c>
    </row>
    <row r="676" spans="1:19">
      <c r="A676" t="s">
        <v>527</v>
      </c>
      <c r="B676" t="s">
        <v>532</v>
      </c>
      <c r="C676" t="s">
        <v>533</v>
      </c>
      <c r="D676" t="s">
        <v>539</v>
      </c>
      <c r="E676" t="s">
        <v>23</v>
      </c>
      <c r="F676">
        <v>0.4</v>
      </c>
      <c r="G676">
        <v>0.4</v>
      </c>
      <c r="H676">
        <v>0</v>
      </c>
      <c r="I676">
        <v>0</v>
      </c>
      <c r="J676">
        <v>0</v>
      </c>
      <c r="K676">
        <v>6.4</v>
      </c>
      <c r="L676">
        <v>16</v>
      </c>
      <c r="M676">
        <v>192</v>
      </c>
      <c r="N676">
        <v>480</v>
      </c>
      <c r="O676">
        <v>64</v>
      </c>
      <c r="P676">
        <v>72</v>
      </c>
      <c r="Q676" s="1">
        <v>0.88890000000000002</v>
      </c>
      <c r="R676">
        <v>2</v>
      </c>
      <c r="S676">
        <v>0</v>
      </c>
    </row>
    <row r="677" spans="1:19">
      <c r="A677" t="s">
        <v>527</v>
      </c>
      <c r="B677" t="s">
        <v>532</v>
      </c>
      <c r="C677" t="s">
        <v>533</v>
      </c>
      <c r="D677" t="s">
        <v>540</v>
      </c>
      <c r="E677" t="s">
        <v>23</v>
      </c>
      <c r="F677">
        <v>0.35299999999999998</v>
      </c>
      <c r="G677">
        <v>0</v>
      </c>
      <c r="H677">
        <v>0</v>
      </c>
      <c r="I677">
        <v>0.35299999999999998</v>
      </c>
      <c r="J677">
        <v>0.35299999999999998</v>
      </c>
      <c r="K677">
        <v>5.9839976000000004</v>
      </c>
      <c r="L677">
        <v>16.95</v>
      </c>
      <c r="M677">
        <v>179.52</v>
      </c>
      <c r="N677">
        <v>508.56</v>
      </c>
      <c r="O677">
        <v>56</v>
      </c>
      <c r="P677">
        <v>64</v>
      </c>
      <c r="Q677" s="1">
        <v>0.875</v>
      </c>
      <c r="R677">
        <v>2</v>
      </c>
      <c r="S677">
        <v>1</v>
      </c>
    </row>
    <row r="678" spans="1:19">
      <c r="A678" t="s">
        <v>527</v>
      </c>
      <c r="B678" t="s">
        <v>532</v>
      </c>
      <c r="C678" t="s">
        <v>533</v>
      </c>
      <c r="D678" t="s">
        <v>541</v>
      </c>
      <c r="E678" t="s">
        <v>23</v>
      </c>
      <c r="F678">
        <v>1.1057999999999999</v>
      </c>
      <c r="G678">
        <v>0.55289999999999995</v>
      </c>
      <c r="H678">
        <v>0</v>
      </c>
      <c r="I678">
        <v>0.55289999999999995</v>
      </c>
      <c r="J678">
        <v>0.55289999999999995</v>
      </c>
      <c r="K678">
        <v>14.2799985</v>
      </c>
      <c r="L678">
        <v>12.91</v>
      </c>
      <c r="M678">
        <v>428.4</v>
      </c>
      <c r="N678">
        <v>387.41</v>
      </c>
      <c r="O678">
        <v>45</v>
      </c>
      <c r="P678">
        <v>48</v>
      </c>
      <c r="Q678" s="1">
        <v>0.9375</v>
      </c>
      <c r="R678">
        <v>2</v>
      </c>
      <c r="S678">
        <v>5</v>
      </c>
    </row>
    <row r="679" spans="1:19">
      <c r="A679" t="s">
        <v>527</v>
      </c>
      <c r="B679" t="s">
        <v>532</v>
      </c>
      <c r="C679" t="s">
        <v>533</v>
      </c>
      <c r="D679" t="s">
        <v>542</v>
      </c>
      <c r="E679" t="s">
        <v>23</v>
      </c>
      <c r="F679">
        <v>0.3765</v>
      </c>
      <c r="G679">
        <v>0.3765</v>
      </c>
      <c r="H679">
        <v>0</v>
      </c>
      <c r="I679">
        <v>0</v>
      </c>
      <c r="J679">
        <v>0</v>
      </c>
      <c r="K679">
        <v>4.0605697999999997</v>
      </c>
      <c r="L679">
        <v>10.79</v>
      </c>
      <c r="M679">
        <v>121.82</v>
      </c>
      <c r="N679">
        <v>323.55</v>
      </c>
      <c r="O679">
        <v>19</v>
      </c>
      <c r="P679">
        <v>24</v>
      </c>
      <c r="Q679" s="1">
        <v>0.79169999999999996</v>
      </c>
      <c r="R679">
        <v>1</v>
      </c>
      <c r="S679">
        <v>0</v>
      </c>
    </row>
    <row r="680" spans="1:19">
      <c r="A680" t="s">
        <v>527</v>
      </c>
      <c r="B680" t="s">
        <v>532</v>
      </c>
      <c r="C680" t="s">
        <v>533</v>
      </c>
      <c r="D680" t="s">
        <v>543</v>
      </c>
      <c r="E680" t="s">
        <v>23</v>
      </c>
      <c r="F680">
        <v>0.88639999999999997</v>
      </c>
      <c r="G680">
        <v>0.44319999999999998</v>
      </c>
      <c r="H680">
        <v>0</v>
      </c>
      <c r="I680">
        <v>0.44319999999999998</v>
      </c>
      <c r="J680">
        <v>0.44319999999999998</v>
      </c>
      <c r="K680">
        <v>16.922283799999999</v>
      </c>
      <c r="L680">
        <v>19.09</v>
      </c>
      <c r="M680">
        <v>507.67</v>
      </c>
      <c r="N680">
        <v>572.73</v>
      </c>
      <c r="O680">
        <v>67</v>
      </c>
      <c r="P680">
        <v>64</v>
      </c>
      <c r="Q680" s="1">
        <v>1.0468999999999999</v>
      </c>
      <c r="R680">
        <v>2</v>
      </c>
      <c r="S680">
        <v>1</v>
      </c>
    </row>
    <row r="681" spans="1:19">
      <c r="A681" t="s">
        <v>527</v>
      </c>
      <c r="B681" t="s">
        <v>544</v>
      </c>
      <c r="C681" t="s">
        <v>545</v>
      </c>
      <c r="D681" t="s">
        <v>546</v>
      </c>
      <c r="E681" t="s">
        <v>23</v>
      </c>
      <c r="F681">
        <v>0.88639999999999997</v>
      </c>
      <c r="G681">
        <v>0</v>
      </c>
      <c r="H681">
        <v>0</v>
      </c>
      <c r="I681">
        <v>0.88639999999999997</v>
      </c>
      <c r="J681">
        <v>0.88639999999999997</v>
      </c>
      <c r="K681">
        <v>8.1859040000000007</v>
      </c>
      <c r="L681">
        <v>9.39</v>
      </c>
      <c r="M681">
        <v>299.3</v>
      </c>
      <c r="N681">
        <v>281.58999999999997</v>
      </c>
      <c r="O681">
        <v>39</v>
      </c>
      <c r="P681">
        <v>64</v>
      </c>
      <c r="Q681" s="1">
        <v>0.60940000000000005</v>
      </c>
      <c r="R681">
        <v>2</v>
      </c>
      <c r="S681">
        <v>0</v>
      </c>
    </row>
    <row r="682" spans="1:19">
      <c r="A682" t="s">
        <v>527</v>
      </c>
      <c r="B682" t="s">
        <v>544</v>
      </c>
      <c r="C682" t="s">
        <v>545</v>
      </c>
      <c r="D682" t="s">
        <v>547</v>
      </c>
      <c r="E682" t="s">
        <v>23</v>
      </c>
      <c r="F682">
        <v>0.753</v>
      </c>
      <c r="G682">
        <v>0.3765</v>
      </c>
      <c r="H682">
        <v>0</v>
      </c>
      <c r="I682">
        <v>0.3765</v>
      </c>
      <c r="J682">
        <v>0.3765</v>
      </c>
      <c r="K682">
        <v>10.7342811</v>
      </c>
      <c r="L682">
        <v>18.649999999999999</v>
      </c>
      <c r="M682">
        <v>618.79999999999995</v>
      </c>
      <c r="N682">
        <v>559.49</v>
      </c>
      <c r="O682">
        <v>98</v>
      </c>
      <c r="P682">
        <v>64</v>
      </c>
      <c r="Q682" s="1">
        <v>1.5313000000000001</v>
      </c>
      <c r="R682">
        <v>2</v>
      </c>
      <c r="S682">
        <v>0</v>
      </c>
    </row>
    <row r="683" spans="1:19">
      <c r="A683" t="s">
        <v>527</v>
      </c>
      <c r="B683" t="s">
        <v>544</v>
      </c>
      <c r="C683" t="s">
        <v>545</v>
      </c>
      <c r="D683" t="s">
        <v>548</v>
      </c>
      <c r="E683" t="s">
        <v>23</v>
      </c>
      <c r="F683">
        <v>1.1057999999999999</v>
      </c>
      <c r="G683">
        <v>1.1057999999999999</v>
      </c>
      <c r="H683">
        <v>0</v>
      </c>
      <c r="I683">
        <v>0</v>
      </c>
      <c r="J683">
        <v>0</v>
      </c>
      <c r="K683">
        <v>15.866664999999999</v>
      </c>
      <c r="L683">
        <v>16.97</v>
      </c>
      <c r="M683">
        <v>742.56</v>
      </c>
      <c r="N683">
        <v>509.06</v>
      </c>
      <c r="O683">
        <v>78</v>
      </c>
      <c r="P683">
        <v>56</v>
      </c>
      <c r="Q683" s="1">
        <v>1.3929</v>
      </c>
      <c r="R683">
        <v>2</v>
      </c>
      <c r="S683">
        <v>0</v>
      </c>
    </row>
    <row r="684" spans="1:19">
      <c r="A684" t="s">
        <v>527</v>
      </c>
      <c r="B684" t="s">
        <v>544</v>
      </c>
      <c r="C684" t="s">
        <v>545</v>
      </c>
      <c r="D684" t="s">
        <v>549</v>
      </c>
      <c r="E684" t="s">
        <v>23</v>
      </c>
      <c r="F684">
        <v>1.1057999999999999</v>
      </c>
      <c r="G684">
        <v>0.55289999999999995</v>
      </c>
      <c r="H684">
        <v>0</v>
      </c>
      <c r="I684">
        <v>0.55289999999999995</v>
      </c>
      <c r="J684">
        <v>0.55289999999999995</v>
      </c>
      <c r="K684">
        <v>15.231998399999901</v>
      </c>
      <c r="L684">
        <v>13.77</v>
      </c>
      <c r="M684">
        <v>456.96</v>
      </c>
      <c r="N684">
        <v>413.24</v>
      </c>
      <c r="O684">
        <v>48</v>
      </c>
      <c r="P684">
        <v>64</v>
      </c>
      <c r="Q684" s="1">
        <v>0.75</v>
      </c>
      <c r="R684">
        <v>2</v>
      </c>
      <c r="S684">
        <v>1</v>
      </c>
    </row>
    <row r="685" spans="1:19">
      <c r="A685" t="s">
        <v>527</v>
      </c>
      <c r="B685" t="s">
        <v>544</v>
      </c>
      <c r="C685" t="s">
        <v>545</v>
      </c>
      <c r="D685" t="s">
        <v>550</v>
      </c>
      <c r="E685" t="s">
        <v>23</v>
      </c>
      <c r="F685">
        <v>0.55289999999999995</v>
      </c>
      <c r="G685">
        <v>0.55289999999999995</v>
      </c>
      <c r="H685">
        <v>0</v>
      </c>
      <c r="I685">
        <v>0</v>
      </c>
      <c r="J685">
        <v>0</v>
      </c>
      <c r="K685">
        <v>7.2986658999999996</v>
      </c>
      <c r="L685">
        <v>12.26</v>
      </c>
      <c r="M685">
        <v>333.2</v>
      </c>
      <c r="N685">
        <v>367.85</v>
      </c>
      <c r="O685">
        <v>35</v>
      </c>
      <c r="P685">
        <v>24</v>
      </c>
      <c r="Q685" s="1">
        <v>1.4582999999999999</v>
      </c>
      <c r="R685">
        <v>1</v>
      </c>
      <c r="S685">
        <v>0</v>
      </c>
    </row>
    <row r="686" spans="1:19">
      <c r="A686" t="s">
        <v>527</v>
      </c>
      <c r="B686" t="s">
        <v>551</v>
      </c>
      <c r="C686" t="s">
        <v>552</v>
      </c>
      <c r="D686" t="s">
        <v>553</v>
      </c>
      <c r="E686" t="s">
        <v>23</v>
      </c>
      <c r="F686">
        <v>1.1294999999999999</v>
      </c>
      <c r="G686">
        <v>0.77649999999999997</v>
      </c>
      <c r="H686">
        <v>0.35299999999999998</v>
      </c>
      <c r="I686">
        <v>0</v>
      </c>
      <c r="J686">
        <v>0</v>
      </c>
      <c r="K686">
        <v>20.302848999999998</v>
      </c>
      <c r="L686">
        <v>17.98</v>
      </c>
      <c r="M686">
        <v>609.09</v>
      </c>
      <c r="N686">
        <v>539.25</v>
      </c>
      <c r="O686">
        <v>95</v>
      </c>
      <c r="P686">
        <v>90</v>
      </c>
      <c r="Q686" s="1">
        <v>1.0556000000000001</v>
      </c>
      <c r="R686">
        <v>3</v>
      </c>
      <c r="S686">
        <v>1</v>
      </c>
    </row>
    <row r="687" spans="1:19">
      <c r="A687" t="s">
        <v>527</v>
      </c>
      <c r="B687" t="s">
        <v>551</v>
      </c>
      <c r="C687" t="s">
        <v>552</v>
      </c>
      <c r="D687" t="s">
        <v>554</v>
      </c>
      <c r="E687" t="s">
        <v>23</v>
      </c>
      <c r="F687">
        <v>0.30980000000000002</v>
      </c>
      <c r="G687">
        <v>0.30980000000000002</v>
      </c>
      <c r="H687">
        <v>0</v>
      </c>
      <c r="I687">
        <v>0</v>
      </c>
      <c r="J687">
        <v>0</v>
      </c>
      <c r="K687">
        <v>3.4833327000000001</v>
      </c>
      <c r="L687">
        <v>11.24</v>
      </c>
      <c r="M687">
        <v>104.5</v>
      </c>
      <c r="N687">
        <v>337.31</v>
      </c>
      <c r="O687">
        <v>19</v>
      </c>
      <c r="P687">
        <v>30</v>
      </c>
      <c r="Q687" s="1">
        <v>0.63329999999999997</v>
      </c>
      <c r="R687">
        <v>1</v>
      </c>
      <c r="S687">
        <v>0</v>
      </c>
    </row>
    <row r="688" spans="1:19">
      <c r="A688" t="s">
        <v>527</v>
      </c>
      <c r="B688" t="s">
        <v>551</v>
      </c>
      <c r="C688" t="s">
        <v>552</v>
      </c>
      <c r="D688" t="s">
        <v>555</v>
      </c>
      <c r="E688" t="s">
        <v>23</v>
      </c>
      <c r="F688">
        <v>0.2</v>
      </c>
      <c r="G688">
        <v>0</v>
      </c>
      <c r="H688">
        <v>0</v>
      </c>
      <c r="I688">
        <v>0.2</v>
      </c>
      <c r="J688">
        <v>0.2</v>
      </c>
      <c r="K688">
        <v>3.3</v>
      </c>
      <c r="L688">
        <v>16.5</v>
      </c>
      <c r="M688">
        <v>99</v>
      </c>
      <c r="N688">
        <v>495</v>
      </c>
      <c r="O688">
        <v>33</v>
      </c>
      <c r="P688">
        <v>50</v>
      </c>
      <c r="Q688" s="1">
        <v>0.66</v>
      </c>
      <c r="R688">
        <v>1</v>
      </c>
      <c r="S688">
        <v>0</v>
      </c>
    </row>
    <row r="689" spans="1:19">
      <c r="A689" t="s">
        <v>527</v>
      </c>
      <c r="B689" t="s">
        <v>551</v>
      </c>
      <c r="C689" t="s">
        <v>552</v>
      </c>
      <c r="D689" t="s">
        <v>556</v>
      </c>
      <c r="E689" t="s">
        <v>23</v>
      </c>
      <c r="F689">
        <v>0.3765</v>
      </c>
      <c r="G689">
        <v>0.3765</v>
      </c>
      <c r="H689">
        <v>0</v>
      </c>
      <c r="I689">
        <v>0</v>
      </c>
      <c r="J689">
        <v>0</v>
      </c>
      <c r="K689">
        <v>3.4</v>
      </c>
      <c r="L689">
        <v>10.41</v>
      </c>
      <c r="M689">
        <v>174</v>
      </c>
      <c r="N689">
        <v>312.16000000000003</v>
      </c>
      <c r="O689">
        <v>29</v>
      </c>
      <c r="P689">
        <v>30</v>
      </c>
      <c r="Q689" s="1">
        <v>0.9667</v>
      </c>
      <c r="R689">
        <v>1</v>
      </c>
      <c r="S689">
        <v>0</v>
      </c>
    </row>
    <row r="690" spans="1:19">
      <c r="A690" t="s">
        <v>527</v>
      </c>
      <c r="B690" t="s">
        <v>551</v>
      </c>
      <c r="C690" t="s">
        <v>552</v>
      </c>
      <c r="D690" t="s">
        <v>557</v>
      </c>
      <c r="E690" t="s">
        <v>23</v>
      </c>
      <c r="F690">
        <v>0.48620000000000002</v>
      </c>
      <c r="G690">
        <v>0</v>
      </c>
      <c r="H690">
        <v>0</v>
      </c>
      <c r="I690">
        <v>0.48620000000000002</v>
      </c>
      <c r="J690">
        <v>0.48620000000000002</v>
      </c>
      <c r="K690">
        <v>1.4571425</v>
      </c>
      <c r="L690">
        <v>5.39</v>
      </c>
      <c r="M690">
        <v>78.69</v>
      </c>
      <c r="N690">
        <v>161.84</v>
      </c>
      <c r="O690">
        <v>9</v>
      </c>
      <c r="P690">
        <v>30</v>
      </c>
      <c r="Q690" s="1">
        <v>0.3</v>
      </c>
      <c r="R690">
        <v>1</v>
      </c>
      <c r="S690">
        <v>0</v>
      </c>
    </row>
    <row r="691" spans="1:19">
      <c r="A691" t="s">
        <v>527</v>
      </c>
      <c r="B691" t="s">
        <v>551</v>
      </c>
      <c r="C691" t="s">
        <v>552</v>
      </c>
      <c r="D691" t="s">
        <v>558</v>
      </c>
      <c r="E691" t="s">
        <v>23</v>
      </c>
      <c r="F691">
        <v>0.2</v>
      </c>
      <c r="G691">
        <v>0.2</v>
      </c>
      <c r="H691">
        <v>0</v>
      </c>
      <c r="I691">
        <v>0</v>
      </c>
      <c r="J691">
        <v>0</v>
      </c>
      <c r="K691">
        <v>2.6940940000000002</v>
      </c>
      <c r="L691">
        <v>13.47</v>
      </c>
      <c r="M691">
        <v>80.819999999999993</v>
      </c>
      <c r="N691">
        <v>404.11</v>
      </c>
      <c r="O691">
        <v>26</v>
      </c>
      <c r="P691">
        <v>32</v>
      </c>
      <c r="Q691" s="1">
        <v>0.8125</v>
      </c>
      <c r="R691">
        <v>1</v>
      </c>
      <c r="S691">
        <v>0</v>
      </c>
    </row>
    <row r="692" spans="1:19">
      <c r="A692" t="s">
        <v>527</v>
      </c>
      <c r="B692" t="s">
        <v>551</v>
      </c>
      <c r="C692" t="s">
        <v>552</v>
      </c>
      <c r="D692" t="s">
        <v>559</v>
      </c>
      <c r="E692" t="s">
        <v>23</v>
      </c>
      <c r="F692">
        <v>0.2</v>
      </c>
      <c r="G692">
        <v>0</v>
      </c>
      <c r="H692">
        <v>0</v>
      </c>
      <c r="I692">
        <v>0.2</v>
      </c>
      <c r="J692">
        <v>0.2</v>
      </c>
      <c r="K692">
        <v>1.8651420000000001</v>
      </c>
      <c r="L692">
        <v>9.33</v>
      </c>
      <c r="M692">
        <v>55.95</v>
      </c>
      <c r="N692">
        <v>279.77</v>
      </c>
      <c r="O692">
        <v>18</v>
      </c>
      <c r="P692">
        <v>36</v>
      </c>
      <c r="Q692" s="1">
        <v>0.5</v>
      </c>
      <c r="R692">
        <v>1</v>
      </c>
      <c r="S692">
        <v>0</v>
      </c>
    </row>
    <row r="693" spans="1:19">
      <c r="A693" t="s">
        <v>527</v>
      </c>
      <c r="B693" t="s">
        <v>551</v>
      </c>
      <c r="C693" t="s">
        <v>552</v>
      </c>
      <c r="D693" t="s">
        <v>560</v>
      </c>
      <c r="E693" t="s">
        <v>23</v>
      </c>
      <c r="F693">
        <v>0.17649999999999999</v>
      </c>
      <c r="G693">
        <v>0</v>
      </c>
      <c r="H693">
        <v>0</v>
      </c>
      <c r="I693">
        <v>0.17649999999999999</v>
      </c>
      <c r="J693">
        <v>0.17649999999999999</v>
      </c>
      <c r="K693">
        <v>1.7097135999999999</v>
      </c>
      <c r="L693">
        <v>9.69</v>
      </c>
      <c r="M693">
        <v>51.29</v>
      </c>
      <c r="N693">
        <v>290.60000000000002</v>
      </c>
      <c r="O693">
        <v>16</v>
      </c>
      <c r="P693">
        <v>36</v>
      </c>
      <c r="Q693" s="1">
        <v>0.44440000000000002</v>
      </c>
      <c r="R693">
        <v>1</v>
      </c>
      <c r="S693">
        <v>0</v>
      </c>
    </row>
    <row r="694" spans="1:19">
      <c r="A694" t="s">
        <v>527</v>
      </c>
      <c r="B694" t="s">
        <v>551</v>
      </c>
      <c r="C694" t="s">
        <v>552</v>
      </c>
      <c r="D694" t="s">
        <v>561</v>
      </c>
      <c r="E694" t="s">
        <v>23</v>
      </c>
      <c r="F694">
        <v>0.3765</v>
      </c>
      <c r="G694">
        <v>0</v>
      </c>
      <c r="H694">
        <v>0</v>
      </c>
      <c r="I694">
        <v>0.3765</v>
      </c>
      <c r="J694">
        <v>0.3765</v>
      </c>
      <c r="K694">
        <v>4.7664739999999997</v>
      </c>
      <c r="L694">
        <v>12.66</v>
      </c>
      <c r="M694">
        <v>142.99</v>
      </c>
      <c r="N694">
        <v>379.8</v>
      </c>
      <c r="O694">
        <v>23</v>
      </c>
      <c r="P694">
        <v>30</v>
      </c>
      <c r="Q694" s="1">
        <v>0.76670000000000005</v>
      </c>
      <c r="R694">
        <v>1</v>
      </c>
      <c r="S694">
        <v>0</v>
      </c>
    </row>
    <row r="695" spans="1:19">
      <c r="A695" t="s">
        <v>527</v>
      </c>
      <c r="B695" t="s">
        <v>562</v>
      </c>
      <c r="C695" t="s">
        <v>563</v>
      </c>
      <c r="D695" t="s">
        <v>564</v>
      </c>
      <c r="E695" t="s">
        <v>23</v>
      </c>
      <c r="F695">
        <v>0.2</v>
      </c>
      <c r="G695">
        <v>0</v>
      </c>
      <c r="H695">
        <v>0</v>
      </c>
      <c r="I695">
        <v>0.2</v>
      </c>
      <c r="J695">
        <v>0.2</v>
      </c>
      <c r="K695">
        <v>2.2000000000000002</v>
      </c>
      <c r="L695">
        <v>11</v>
      </c>
      <c r="M695">
        <v>66</v>
      </c>
      <c r="N695">
        <v>330</v>
      </c>
      <c r="O695">
        <v>22</v>
      </c>
      <c r="P695">
        <v>50</v>
      </c>
      <c r="Q695" s="1">
        <v>0.44</v>
      </c>
      <c r="R695">
        <v>1</v>
      </c>
      <c r="S695">
        <v>0</v>
      </c>
    </row>
    <row r="696" spans="1:19">
      <c r="A696" t="s">
        <v>527</v>
      </c>
      <c r="B696" t="s">
        <v>562</v>
      </c>
      <c r="C696" t="s">
        <v>563</v>
      </c>
      <c r="D696" t="s">
        <v>565</v>
      </c>
      <c r="E696" t="s">
        <v>23</v>
      </c>
      <c r="F696">
        <v>0.2</v>
      </c>
      <c r="G696">
        <v>0</v>
      </c>
      <c r="H696">
        <v>0</v>
      </c>
      <c r="I696">
        <v>0.2</v>
      </c>
      <c r="J696">
        <v>0.2</v>
      </c>
      <c r="K696">
        <v>4.5</v>
      </c>
      <c r="L696">
        <v>22.5</v>
      </c>
      <c r="M696">
        <v>135</v>
      </c>
      <c r="N696">
        <v>675</v>
      </c>
      <c r="O696">
        <v>45</v>
      </c>
      <c r="P696">
        <v>50</v>
      </c>
      <c r="Q696" s="1">
        <v>0.9</v>
      </c>
      <c r="R696">
        <v>1</v>
      </c>
      <c r="S696">
        <v>0</v>
      </c>
    </row>
    <row r="697" spans="1:19">
      <c r="A697" t="s">
        <v>527</v>
      </c>
      <c r="B697" t="s">
        <v>562</v>
      </c>
      <c r="C697" t="s">
        <v>563</v>
      </c>
      <c r="D697" t="s">
        <v>566</v>
      </c>
      <c r="E697" t="s">
        <v>23</v>
      </c>
      <c r="F697">
        <v>0.17649999999999999</v>
      </c>
      <c r="G697">
        <v>0</v>
      </c>
      <c r="H697">
        <v>0</v>
      </c>
      <c r="I697">
        <v>0.17649999999999999</v>
      </c>
      <c r="J697">
        <v>0.17649999999999999</v>
      </c>
      <c r="K697">
        <v>2.5299999999999998</v>
      </c>
      <c r="L697">
        <v>14.96</v>
      </c>
      <c r="M697">
        <v>79.2</v>
      </c>
      <c r="N697">
        <v>448.73</v>
      </c>
      <c r="O697">
        <v>24</v>
      </c>
      <c r="P697">
        <v>32</v>
      </c>
      <c r="Q697" s="1">
        <v>0.75</v>
      </c>
      <c r="R697">
        <v>1</v>
      </c>
      <c r="S697">
        <v>5</v>
      </c>
    </row>
    <row r="698" spans="1:19">
      <c r="A698" t="s">
        <v>527</v>
      </c>
      <c r="B698" t="s">
        <v>567</v>
      </c>
      <c r="C698" t="s">
        <v>568</v>
      </c>
      <c r="D698" t="s">
        <v>569</v>
      </c>
      <c r="E698" t="s">
        <v>23</v>
      </c>
      <c r="F698">
        <v>0.2</v>
      </c>
      <c r="G698">
        <v>0</v>
      </c>
      <c r="H698">
        <v>0</v>
      </c>
      <c r="I698">
        <v>0.2</v>
      </c>
      <c r="J698">
        <v>0.2</v>
      </c>
      <c r="K698">
        <v>5.5</v>
      </c>
      <c r="L698">
        <v>27.5</v>
      </c>
      <c r="M698">
        <v>165</v>
      </c>
      <c r="N698">
        <v>825</v>
      </c>
      <c r="O698">
        <v>55</v>
      </c>
      <c r="P698">
        <v>50</v>
      </c>
      <c r="Q698" s="1">
        <v>1.1000000000000001</v>
      </c>
      <c r="R698">
        <v>1</v>
      </c>
      <c r="S698">
        <v>0</v>
      </c>
    </row>
    <row r="699" spans="1:19">
      <c r="A699" t="s">
        <v>527</v>
      </c>
      <c r="B699" t="s">
        <v>570</v>
      </c>
      <c r="C699" t="s">
        <v>571</v>
      </c>
      <c r="D699" t="s">
        <v>572</v>
      </c>
      <c r="E699" t="s">
        <v>23</v>
      </c>
      <c r="F699">
        <v>6.6699999999999995E-2</v>
      </c>
      <c r="G699">
        <v>0</v>
      </c>
      <c r="H699">
        <v>0</v>
      </c>
      <c r="I699">
        <v>6.6699999999999995E-2</v>
      </c>
      <c r="J699">
        <v>6.6699999999999995E-2</v>
      </c>
      <c r="K699">
        <v>0.67999889999999996</v>
      </c>
      <c r="L699">
        <v>10.19</v>
      </c>
      <c r="M699">
        <v>20.399999999999999</v>
      </c>
      <c r="N699">
        <v>305.85000000000002</v>
      </c>
      <c r="O699">
        <v>21</v>
      </c>
      <c r="P699">
        <v>42</v>
      </c>
      <c r="Q699" s="1">
        <v>0.5</v>
      </c>
      <c r="R699">
        <v>1</v>
      </c>
      <c r="S699">
        <v>0</v>
      </c>
    </row>
    <row r="700" spans="1:19">
      <c r="A700" t="s">
        <v>527</v>
      </c>
      <c r="B700" t="s">
        <v>570</v>
      </c>
      <c r="C700" t="s">
        <v>571</v>
      </c>
      <c r="D700" t="s">
        <v>573</v>
      </c>
      <c r="E700" t="s">
        <v>23</v>
      </c>
      <c r="F700">
        <v>0.1333</v>
      </c>
      <c r="G700">
        <v>0</v>
      </c>
      <c r="H700">
        <v>0</v>
      </c>
      <c r="I700">
        <v>0.1333</v>
      </c>
      <c r="J700">
        <v>0.1333</v>
      </c>
      <c r="K700">
        <v>3.9999959999999999</v>
      </c>
      <c r="L700">
        <v>30.01</v>
      </c>
      <c r="M700">
        <v>120</v>
      </c>
      <c r="N700">
        <v>900.22</v>
      </c>
      <c r="O700">
        <v>60</v>
      </c>
      <c r="P700">
        <v>77</v>
      </c>
      <c r="Q700" s="1">
        <v>0.7792</v>
      </c>
      <c r="R700">
        <v>2</v>
      </c>
      <c r="S700">
        <v>0</v>
      </c>
    </row>
    <row r="701" spans="1:19">
      <c r="A701" t="s">
        <v>527</v>
      </c>
      <c r="B701" t="s">
        <v>570</v>
      </c>
      <c r="C701" t="s">
        <v>571</v>
      </c>
      <c r="D701" t="s">
        <v>574</v>
      </c>
      <c r="E701" t="s">
        <v>23</v>
      </c>
      <c r="F701">
        <v>0.2666</v>
      </c>
      <c r="G701">
        <v>0</v>
      </c>
      <c r="H701">
        <v>0</v>
      </c>
      <c r="I701">
        <v>0.2666</v>
      </c>
      <c r="J701">
        <v>0.2666</v>
      </c>
      <c r="K701">
        <v>5.7201841</v>
      </c>
      <c r="L701">
        <v>21.46</v>
      </c>
      <c r="M701">
        <v>171.61</v>
      </c>
      <c r="N701">
        <v>643.67999999999995</v>
      </c>
      <c r="O701">
        <v>81</v>
      </c>
      <c r="P701">
        <v>87</v>
      </c>
      <c r="Q701" s="1">
        <v>0.93100000000000005</v>
      </c>
      <c r="R701">
        <v>2</v>
      </c>
      <c r="S701">
        <v>0</v>
      </c>
    </row>
    <row r="702" spans="1:19">
      <c r="A702" t="s">
        <v>527</v>
      </c>
      <c r="B702" t="s">
        <v>570</v>
      </c>
      <c r="C702" t="s">
        <v>571</v>
      </c>
      <c r="D702" t="s">
        <v>575</v>
      </c>
      <c r="E702" t="s">
        <v>23</v>
      </c>
      <c r="F702">
        <v>0.1333</v>
      </c>
      <c r="G702">
        <v>0.1333</v>
      </c>
      <c r="H702">
        <v>0</v>
      </c>
      <c r="I702">
        <v>0</v>
      </c>
      <c r="J702">
        <v>0</v>
      </c>
      <c r="K702">
        <v>2.7556156999999999</v>
      </c>
      <c r="L702">
        <v>20.67</v>
      </c>
      <c r="M702">
        <v>82.67</v>
      </c>
      <c r="N702">
        <v>620.16999999999996</v>
      </c>
      <c r="O702">
        <v>37</v>
      </c>
      <c r="P702">
        <v>42</v>
      </c>
      <c r="Q702" s="1">
        <v>0.88100000000000001</v>
      </c>
      <c r="R702">
        <v>1</v>
      </c>
      <c r="S702">
        <v>0</v>
      </c>
    </row>
    <row r="703" spans="1:19">
      <c r="A703" t="s">
        <v>527</v>
      </c>
      <c r="B703" t="s">
        <v>570</v>
      </c>
      <c r="C703" t="s">
        <v>571</v>
      </c>
      <c r="D703" t="s">
        <v>576</v>
      </c>
      <c r="E703" t="s">
        <v>23</v>
      </c>
      <c r="F703">
        <v>0.2666</v>
      </c>
      <c r="G703">
        <v>0.1333</v>
      </c>
      <c r="H703">
        <v>0.1333</v>
      </c>
      <c r="I703">
        <v>0</v>
      </c>
      <c r="J703">
        <v>0</v>
      </c>
      <c r="K703">
        <v>6.5538968000000004</v>
      </c>
      <c r="L703">
        <v>24.58</v>
      </c>
      <c r="M703">
        <v>196.62</v>
      </c>
      <c r="N703">
        <v>737.5</v>
      </c>
      <c r="O703">
        <v>88</v>
      </c>
      <c r="P703">
        <v>87</v>
      </c>
      <c r="Q703" s="1">
        <v>1.0115000000000001</v>
      </c>
      <c r="R703">
        <v>2</v>
      </c>
      <c r="S703">
        <v>0</v>
      </c>
    </row>
    <row r="704" spans="1:19">
      <c r="A704" t="s">
        <v>527</v>
      </c>
      <c r="B704" t="s">
        <v>570</v>
      </c>
      <c r="C704" t="s">
        <v>571</v>
      </c>
      <c r="D704" t="s">
        <v>577</v>
      </c>
      <c r="E704" t="s">
        <v>23</v>
      </c>
      <c r="F704">
        <v>0.6</v>
      </c>
      <c r="G704">
        <v>0</v>
      </c>
      <c r="H704">
        <v>0</v>
      </c>
      <c r="I704">
        <v>0.6</v>
      </c>
      <c r="J704">
        <v>0.6</v>
      </c>
      <c r="K704">
        <v>7.4308550999999996</v>
      </c>
      <c r="L704">
        <v>12.38</v>
      </c>
      <c r="M704">
        <v>222.93</v>
      </c>
      <c r="N704">
        <v>371.54</v>
      </c>
      <c r="O704">
        <v>72</v>
      </c>
      <c r="P704">
        <v>127</v>
      </c>
      <c r="Q704" s="1">
        <v>0.56689999999999996</v>
      </c>
      <c r="R704">
        <v>3</v>
      </c>
      <c r="S704">
        <v>1</v>
      </c>
    </row>
    <row r="705" spans="1:19">
      <c r="A705" t="s">
        <v>527</v>
      </c>
      <c r="B705" t="s">
        <v>570</v>
      </c>
      <c r="C705" t="s">
        <v>571</v>
      </c>
      <c r="D705" t="s">
        <v>578</v>
      </c>
      <c r="E705" t="s">
        <v>23</v>
      </c>
      <c r="F705">
        <v>0.25879999999999997</v>
      </c>
      <c r="G705">
        <v>0</v>
      </c>
      <c r="H705">
        <v>0</v>
      </c>
      <c r="I705">
        <v>0.25879999999999997</v>
      </c>
      <c r="J705">
        <v>0.25879999999999997</v>
      </c>
      <c r="K705">
        <v>6.1333320000000002</v>
      </c>
      <c r="L705">
        <v>23.7</v>
      </c>
      <c r="M705">
        <v>184</v>
      </c>
      <c r="N705">
        <v>710.97</v>
      </c>
      <c r="O705">
        <v>40</v>
      </c>
      <c r="P705">
        <v>45</v>
      </c>
      <c r="Q705" s="1">
        <v>0.88890000000000002</v>
      </c>
      <c r="R705">
        <v>1</v>
      </c>
      <c r="S705">
        <v>1</v>
      </c>
    </row>
    <row r="706" spans="1:19">
      <c r="A706" t="s">
        <v>527</v>
      </c>
      <c r="B706" t="s">
        <v>570</v>
      </c>
      <c r="C706" t="s">
        <v>571</v>
      </c>
      <c r="D706" t="s">
        <v>579</v>
      </c>
      <c r="E706" t="s">
        <v>23</v>
      </c>
      <c r="F706">
        <v>3.7338</v>
      </c>
      <c r="G706">
        <v>0.80010000000000003</v>
      </c>
      <c r="H706">
        <v>0</v>
      </c>
      <c r="I706">
        <v>2.9337</v>
      </c>
      <c r="J706">
        <v>2.9337</v>
      </c>
      <c r="K706">
        <v>66.035187399999998</v>
      </c>
      <c r="L706">
        <v>17.690000000000001</v>
      </c>
      <c r="M706">
        <v>1981.06</v>
      </c>
      <c r="N706">
        <v>530.57000000000005</v>
      </c>
      <c r="O706">
        <v>490</v>
      </c>
      <c r="P706">
        <v>605</v>
      </c>
      <c r="Q706" s="1">
        <v>0.80989999999999995</v>
      </c>
      <c r="R706">
        <v>14</v>
      </c>
      <c r="S706">
        <v>16</v>
      </c>
    </row>
    <row r="707" spans="1:19">
      <c r="A707" t="s">
        <v>527</v>
      </c>
      <c r="B707" t="s">
        <v>570</v>
      </c>
      <c r="C707" t="s">
        <v>571</v>
      </c>
      <c r="D707" t="s">
        <v>580</v>
      </c>
      <c r="E707" t="s">
        <v>23</v>
      </c>
      <c r="F707">
        <v>0.4</v>
      </c>
      <c r="G707">
        <v>0</v>
      </c>
      <c r="H707">
        <v>0</v>
      </c>
      <c r="I707">
        <v>0.4</v>
      </c>
      <c r="J707">
        <v>0.4</v>
      </c>
      <c r="K707">
        <v>3.6651419999999999</v>
      </c>
      <c r="L707">
        <v>9.16</v>
      </c>
      <c r="M707">
        <v>109.95</v>
      </c>
      <c r="N707">
        <v>274.89</v>
      </c>
      <c r="O707">
        <v>36</v>
      </c>
      <c r="P707">
        <v>80</v>
      </c>
      <c r="Q707" s="1">
        <v>0.45</v>
      </c>
      <c r="R707">
        <v>2</v>
      </c>
      <c r="S707">
        <v>0</v>
      </c>
    </row>
    <row r="708" spans="1:19">
      <c r="A708" t="s">
        <v>527</v>
      </c>
      <c r="B708" t="s">
        <v>570</v>
      </c>
      <c r="C708" t="s">
        <v>571</v>
      </c>
      <c r="D708" t="s">
        <v>581</v>
      </c>
      <c r="E708" t="s">
        <v>23</v>
      </c>
      <c r="F708">
        <v>0.53339999999999999</v>
      </c>
      <c r="G708">
        <v>0</v>
      </c>
      <c r="H708">
        <v>0</v>
      </c>
      <c r="I708">
        <v>0.53339999999999999</v>
      </c>
      <c r="J708">
        <v>0.53339999999999999</v>
      </c>
      <c r="K708">
        <v>5.16</v>
      </c>
      <c r="L708">
        <v>9.67</v>
      </c>
      <c r="M708">
        <v>154.80000000000001</v>
      </c>
      <c r="N708">
        <v>290.20999999999998</v>
      </c>
      <c r="O708">
        <v>43</v>
      </c>
      <c r="P708">
        <v>68</v>
      </c>
      <c r="Q708" s="1">
        <v>0.63239999999999996</v>
      </c>
      <c r="R708">
        <v>2</v>
      </c>
      <c r="S708">
        <v>0</v>
      </c>
    </row>
    <row r="709" spans="1:19">
      <c r="A709" t="s">
        <v>527</v>
      </c>
      <c r="B709" t="s">
        <v>570</v>
      </c>
      <c r="C709" t="s">
        <v>571</v>
      </c>
      <c r="D709" t="s">
        <v>582</v>
      </c>
      <c r="E709" t="s">
        <v>23</v>
      </c>
      <c r="F709">
        <v>2.4</v>
      </c>
      <c r="G709">
        <v>1.2</v>
      </c>
      <c r="H709">
        <v>0</v>
      </c>
      <c r="I709">
        <v>1.2</v>
      </c>
      <c r="J709">
        <v>1.2</v>
      </c>
      <c r="K709">
        <v>46.388180999999904</v>
      </c>
      <c r="L709">
        <v>19.329999999999998</v>
      </c>
      <c r="M709">
        <v>1391.65</v>
      </c>
      <c r="N709">
        <v>579.85</v>
      </c>
      <c r="O709">
        <v>226</v>
      </c>
      <c r="P709">
        <v>262</v>
      </c>
      <c r="Q709" s="1">
        <v>0.86260000000000003</v>
      </c>
      <c r="R709">
        <v>6</v>
      </c>
      <c r="S709">
        <v>2</v>
      </c>
    </row>
    <row r="710" spans="1:19">
      <c r="A710" t="s">
        <v>527</v>
      </c>
      <c r="B710" t="s">
        <v>570</v>
      </c>
      <c r="C710" t="s">
        <v>571</v>
      </c>
      <c r="D710" t="s">
        <v>583</v>
      </c>
      <c r="E710" t="s">
        <v>23</v>
      </c>
      <c r="F710">
        <v>0.53339999999999999</v>
      </c>
      <c r="G710">
        <v>0.53339999999999999</v>
      </c>
      <c r="H710">
        <v>0</v>
      </c>
      <c r="I710">
        <v>0</v>
      </c>
      <c r="J710">
        <v>0</v>
      </c>
      <c r="K710">
        <v>11.0666639</v>
      </c>
      <c r="L710">
        <v>20.75</v>
      </c>
      <c r="M710">
        <v>332</v>
      </c>
      <c r="N710">
        <v>622.41999999999996</v>
      </c>
      <c r="O710">
        <v>83</v>
      </c>
      <c r="P710">
        <v>87</v>
      </c>
      <c r="Q710" s="1">
        <v>0.95399999999999996</v>
      </c>
      <c r="R710">
        <v>2</v>
      </c>
      <c r="S710">
        <v>1</v>
      </c>
    </row>
    <row r="711" spans="1:19">
      <c r="A711" t="s">
        <v>527</v>
      </c>
      <c r="B711" t="s">
        <v>570</v>
      </c>
      <c r="C711" t="s">
        <v>571</v>
      </c>
      <c r="D711" t="s">
        <v>584</v>
      </c>
      <c r="E711" t="s">
        <v>23</v>
      </c>
      <c r="F711">
        <v>2.3331</v>
      </c>
      <c r="G711">
        <v>1.6664999999999901</v>
      </c>
      <c r="H711">
        <v>0</v>
      </c>
      <c r="I711">
        <v>0.66659999999999997</v>
      </c>
      <c r="J711">
        <v>0.66659999999999997</v>
      </c>
      <c r="K711">
        <v>44.865317699999999</v>
      </c>
      <c r="L711">
        <v>19.23</v>
      </c>
      <c r="M711">
        <v>1345.96</v>
      </c>
      <c r="N711">
        <v>576.9</v>
      </c>
      <c r="O711">
        <v>264</v>
      </c>
      <c r="P711">
        <v>302</v>
      </c>
      <c r="Q711" s="1">
        <v>0.87419999999999998</v>
      </c>
      <c r="R711">
        <v>7</v>
      </c>
      <c r="S711">
        <v>17</v>
      </c>
    </row>
    <row r="712" spans="1:19">
      <c r="A712" t="s">
        <v>527</v>
      </c>
      <c r="B712" t="s">
        <v>570</v>
      </c>
      <c r="C712" t="s">
        <v>571</v>
      </c>
      <c r="D712" t="s">
        <v>585</v>
      </c>
      <c r="E712" t="s">
        <v>23</v>
      </c>
      <c r="F712">
        <v>0.2</v>
      </c>
      <c r="G712">
        <v>0.2</v>
      </c>
      <c r="H712">
        <v>0</v>
      </c>
      <c r="I712">
        <v>0</v>
      </c>
      <c r="J712">
        <v>0</v>
      </c>
      <c r="K712">
        <v>3.9</v>
      </c>
      <c r="L712">
        <v>19.5</v>
      </c>
      <c r="M712">
        <v>117</v>
      </c>
      <c r="N712">
        <v>585</v>
      </c>
      <c r="O712">
        <v>39</v>
      </c>
      <c r="P712">
        <v>45</v>
      </c>
      <c r="Q712" s="1">
        <v>0.86670000000000003</v>
      </c>
      <c r="R712">
        <v>1</v>
      </c>
      <c r="S712">
        <v>0</v>
      </c>
    </row>
    <row r="713" spans="1:19">
      <c r="A713" t="s">
        <v>527</v>
      </c>
      <c r="B713" t="s">
        <v>570</v>
      </c>
      <c r="C713" t="s">
        <v>571</v>
      </c>
      <c r="D713" t="s">
        <v>586</v>
      </c>
      <c r="E713" t="s">
        <v>23</v>
      </c>
      <c r="F713">
        <v>0.80010000000000003</v>
      </c>
      <c r="G713">
        <v>0.80010000000000003</v>
      </c>
      <c r="H713">
        <v>0</v>
      </c>
      <c r="I713">
        <v>0</v>
      </c>
      <c r="J713">
        <v>0</v>
      </c>
      <c r="K713">
        <v>16.975611700000002</v>
      </c>
      <c r="L713">
        <v>21.22</v>
      </c>
      <c r="M713">
        <v>509.27</v>
      </c>
      <c r="N713">
        <v>636.51</v>
      </c>
      <c r="O713">
        <v>119</v>
      </c>
      <c r="P713">
        <v>127</v>
      </c>
      <c r="Q713" s="1">
        <v>0.93700000000000006</v>
      </c>
      <c r="R713">
        <v>3</v>
      </c>
      <c r="S713">
        <v>4</v>
      </c>
    </row>
    <row r="714" spans="1:19">
      <c r="A714" t="s">
        <v>527</v>
      </c>
      <c r="B714" t="s">
        <v>570</v>
      </c>
      <c r="C714" t="s">
        <v>571</v>
      </c>
      <c r="D714" t="s">
        <v>587</v>
      </c>
      <c r="E714" t="s">
        <v>23</v>
      </c>
      <c r="F714">
        <v>0.26669999999999999</v>
      </c>
      <c r="G714">
        <v>0</v>
      </c>
      <c r="H714">
        <v>0.26669999999999999</v>
      </c>
      <c r="I714">
        <v>0</v>
      </c>
      <c r="J714">
        <v>0</v>
      </c>
      <c r="K714">
        <v>6.1070443000000001</v>
      </c>
      <c r="L714">
        <v>22.9</v>
      </c>
      <c r="M714">
        <v>183.21</v>
      </c>
      <c r="N714">
        <v>686.96</v>
      </c>
      <c r="O714">
        <v>41</v>
      </c>
      <c r="P714">
        <v>42</v>
      </c>
      <c r="Q714" s="1">
        <v>0.97619999999999996</v>
      </c>
      <c r="R714">
        <v>1</v>
      </c>
      <c r="S714">
        <v>0</v>
      </c>
    </row>
    <row r="715" spans="1:19">
      <c r="A715" t="s">
        <v>527</v>
      </c>
      <c r="B715" t="s">
        <v>570</v>
      </c>
      <c r="C715" t="s">
        <v>571</v>
      </c>
      <c r="D715" t="s">
        <v>588</v>
      </c>
      <c r="E715" t="s">
        <v>23</v>
      </c>
      <c r="F715">
        <v>0.2</v>
      </c>
      <c r="G715">
        <v>0</v>
      </c>
      <c r="H715">
        <v>0</v>
      </c>
      <c r="I715">
        <v>0.2</v>
      </c>
      <c r="J715">
        <v>0.2</v>
      </c>
      <c r="K715">
        <v>3.937522</v>
      </c>
      <c r="L715">
        <v>19.690000000000001</v>
      </c>
      <c r="M715">
        <v>118.13</v>
      </c>
      <c r="N715">
        <v>590.63</v>
      </c>
      <c r="O715">
        <v>38</v>
      </c>
      <c r="P715">
        <v>45</v>
      </c>
      <c r="Q715" s="1">
        <v>0.84440000000000004</v>
      </c>
      <c r="R715">
        <v>1</v>
      </c>
      <c r="S715">
        <v>0</v>
      </c>
    </row>
    <row r="716" spans="1:19">
      <c r="A716" t="s">
        <v>527</v>
      </c>
      <c r="B716" t="s">
        <v>570</v>
      </c>
      <c r="C716" t="s">
        <v>571</v>
      </c>
      <c r="D716" t="s">
        <v>589</v>
      </c>
      <c r="E716" t="s">
        <v>23</v>
      </c>
      <c r="F716">
        <v>0.4</v>
      </c>
      <c r="G716">
        <v>0.2</v>
      </c>
      <c r="H716">
        <v>0</v>
      </c>
      <c r="I716">
        <v>0.2</v>
      </c>
      <c r="J716">
        <v>0.2</v>
      </c>
      <c r="K716">
        <v>6.0099020000000003</v>
      </c>
      <c r="L716">
        <v>15.02</v>
      </c>
      <c r="M716">
        <v>180.3</v>
      </c>
      <c r="N716">
        <v>450.74</v>
      </c>
      <c r="O716">
        <v>58</v>
      </c>
      <c r="P716">
        <v>80</v>
      </c>
      <c r="Q716" s="1">
        <v>0.72499999999999998</v>
      </c>
      <c r="R716">
        <v>2</v>
      </c>
      <c r="S716">
        <v>0</v>
      </c>
    </row>
    <row r="717" spans="1:19">
      <c r="A717" t="s">
        <v>527</v>
      </c>
      <c r="B717" t="s">
        <v>590</v>
      </c>
      <c r="C717" t="s">
        <v>591</v>
      </c>
      <c r="D717" t="s">
        <v>592</v>
      </c>
      <c r="E717" t="s">
        <v>23</v>
      </c>
      <c r="F717">
        <v>0.2</v>
      </c>
      <c r="G717">
        <v>0</v>
      </c>
      <c r="H717">
        <v>0</v>
      </c>
      <c r="I717">
        <v>0.2</v>
      </c>
      <c r="J717">
        <v>0.2</v>
      </c>
      <c r="K717">
        <v>4.9000000000000004</v>
      </c>
      <c r="L717">
        <v>24.5</v>
      </c>
      <c r="M717">
        <v>147</v>
      </c>
      <c r="N717">
        <v>735</v>
      </c>
      <c r="O717">
        <v>49</v>
      </c>
      <c r="P717">
        <v>50</v>
      </c>
      <c r="Q717" s="1">
        <v>0.98</v>
      </c>
      <c r="R717">
        <v>1</v>
      </c>
      <c r="S717">
        <v>1</v>
      </c>
    </row>
    <row r="718" spans="1:19">
      <c r="A718" t="s">
        <v>527</v>
      </c>
      <c r="B718" t="s">
        <v>590</v>
      </c>
      <c r="C718" t="s">
        <v>591</v>
      </c>
      <c r="D718" t="s">
        <v>593</v>
      </c>
      <c r="E718" t="s">
        <v>23</v>
      </c>
      <c r="F718">
        <v>0.17649999999999999</v>
      </c>
      <c r="G718">
        <v>0</v>
      </c>
      <c r="H718">
        <v>0</v>
      </c>
      <c r="I718">
        <v>0.17649999999999999</v>
      </c>
      <c r="J718">
        <v>0.17649999999999999</v>
      </c>
      <c r="K718">
        <v>5.2</v>
      </c>
      <c r="L718">
        <v>29.46</v>
      </c>
      <c r="M718">
        <v>156</v>
      </c>
      <c r="N718">
        <v>883.85</v>
      </c>
      <c r="O718">
        <v>52</v>
      </c>
      <c r="P718">
        <v>50</v>
      </c>
      <c r="Q718" s="1">
        <v>1.04</v>
      </c>
      <c r="R718">
        <v>1</v>
      </c>
      <c r="S718">
        <v>0</v>
      </c>
    </row>
    <row r="719" spans="1:19">
      <c r="A719" t="s">
        <v>527</v>
      </c>
      <c r="B719" t="s">
        <v>594</v>
      </c>
      <c r="C719" t="s">
        <v>595</v>
      </c>
      <c r="D719" t="s">
        <v>596</v>
      </c>
      <c r="E719" t="s">
        <v>23</v>
      </c>
      <c r="F719">
        <v>0.3765</v>
      </c>
      <c r="G719">
        <v>0</v>
      </c>
      <c r="H719">
        <v>0</v>
      </c>
      <c r="I719">
        <v>0.3765</v>
      </c>
      <c r="J719">
        <v>0.3765</v>
      </c>
      <c r="K719">
        <v>5.4</v>
      </c>
      <c r="L719">
        <v>14.34</v>
      </c>
      <c r="M719">
        <v>162</v>
      </c>
      <c r="N719">
        <v>430.28</v>
      </c>
      <c r="O719">
        <v>27</v>
      </c>
      <c r="P719">
        <v>32</v>
      </c>
      <c r="Q719" s="1">
        <v>0.84379999999999999</v>
      </c>
      <c r="R719">
        <v>1</v>
      </c>
      <c r="S719">
        <v>7</v>
      </c>
    </row>
    <row r="720" spans="1:19">
      <c r="A720" t="s">
        <v>527</v>
      </c>
      <c r="B720" t="s">
        <v>594</v>
      </c>
      <c r="C720" t="s">
        <v>595</v>
      </c>
      <c r="D720" t="s">
        <v>597</v>
      </c>
      <c r="E720" t="s">
        <v>23</v>
      </c>
      <c r="F720">
        <v>0.753</v>
      </c>
      <c r="G720">
        <v>0.3765</v>
      </c>
      <c r="H720">
        <v>0.3765</v>
      </c>
      <c r="I720">
        <v>0</v>
      </c>
      <c r="J720">
        <v>0</v>
      </c>
      <c r="K720">
        <v>17.2</v>
      </c>
      <c r="L720">
        <v>22.84</v>
      </c>
      <c r="M720">
        <v>516</v>
      </c>
      <c r="N720">
        <v>685.26</v>
      </c>
      <c r="O720">
        <v>86</v>
      </c>
      <c r="P720">
        <v>100</v>
      </c>
      <c r="Q720" s="1">
        <v>0.86</v>
      </c>
      <c r="R720">
        <v>2</v>
      </c>
      <c r="S720">
        <v>0</v>
      </c>
    </row>
    <row r="721" spans="1:19">
      <c r="A721" t="s">
        <v>527</v>
      </c>
      <c r="B721" t="s">
        <v>594</v>
      </c>
      <c r="C721" t="s">
        <v>595</v>
      </c>
      <c r="D721" t="s">
        <v>598</v>
      </c>
      <c r="E721" t="s">
        <v>23</v>
      </c>
      <c r="F721">
        <v>0.753</v>
      </c>
      <c r="G721">
        <v>0.753</v>
      </c>
      <c r="H721">
        <v>0</v>
      </c>
      <c r="I721">
        <v>0</v>
      </c>
      <c r="J721">
        <v>0</v>
      </c>
      <c r="K721">
        <v>12.757141499999999</v>
      </c>
      <c r="L721">
        <v>16.940000000000001</v>
      </c>
      <c r="M721">
        <v>382.71</v>
      </c>
      <c r="N721">
        <v>508.25</v>
      </c>
      <c r="O721">
        <v>63</v>
      </c>
      <c r="P721">
        <v>82</v>
      </c>
      <c r="Q721" s="1">
        <v>0.76829999999999998</v>
      </c>
      <c r="R721">
        <v>2</v>
      </c>
      <c r="S721">
        <v>0</v>
      </c>
    </row>
    <row r="722" spans="1:19">
      <c r="A722" t="s">
        <v>527</v>
      </c>
      <c r="B722" t="s">
        <v>594</v>
      </c>
      <c r="C722" t="s">
        <v>595</v>
      </c>
      <c r="D722" t="s">
        <v>599</v>
      </c>
      <c r="E722" t="s">
        <v>23</v>
      </c>
      <c r="F722">
        <v>1.7727999999999999</v>
      </c>
      <c r="G722">
        <v>0.70989999999999998</v>
      </c>
      <c r="H722">
        <v>0.17649999999999999</v>
      </c>
      <c r="I722">
        <v>0.88639999999999997</v>
      </c>
      <c r="J722">
        <v>0.88639999999999997</v>
      </c>
      <c r="K722">
        <v>28.8177105</v>
      </c>
      <c r="L722">
        <v>16.260000000000002</v>
      </c>
      <c r="M722">
        <v>864.53</v>
      </c>
      <c r="N722">
        <v>487.66</v>
      </c>
      <c r="O722">
        <v>121</v>
      </c>
      <c r="P722">
        <v>128</v>
      </c>
      <c r="Q722" s="1">
        <v>0.94530000000000003</v>
      </c>
      <c r="R722">
        <v>4</v>
      </c>
      <c r="S722">
        <v>2</v>
      </c>
    </row>
    <row r="723" spans="1:19">
      <c r="A723" t="s">
        <v>527</v>
      </c>
      <c r="B723" t="s">
        <v>594</v>
      </c>
      <c r="C723" t="s">
        <v>595</v>
      </c>
      <c r="D723" t="s">
        <v>600</v>
      </c>
      <c r="E723" t="s">
        <v>23</v>
      </c>
      <c r="F723">
        <v>1.7727999999999999</v>
      </c>
      <c r="G723">
        <v>0</v>
      </c>
      <c r="H723">
        <v>0</v>
      </c>
      <c r="I723">
        <v>1.7727999999999999</v>
      </c>
      <c r="J723">
        <v>1.7727999999999999</v>
      </c>
      <c r="K723">
        <v>31.0525685655</v>
      </c>
      <c r="L723">
        <v>17.52</v>
      </c>
      <c r="M723">
        <v>931.58</v>
      </c>
      <c r="N723">
        <v>525.48</v>
      </c>
      <c r="O723">
        <v>130</v>
      </c>
      <c r="P723">
        <v>128</v>
      </c>
      <c r="Q723" s="1">
        <v>1.0156000000000001</v>
      </c>
      <c r="R723">
        <v>4</v>
      </c>
      <c r="S723">
        <v>1</v>
      </c>
    </row>
    <row r="724" spans="1:19">
      <c r="A724" t="s">
        <v>527</v>
      </c>
      <c r="B724" t="s">
        <v>594</v>
      </c>
      <c r="C724" t="s">
        <v>595</v>
      </c>
      <c r="D724" t="s">
        <v>601</v>
      </c>
      <c r="E724" t="s">
        <v>23</v>
      </c>
      <c r="F724">
        <v>0.44319999999999998</v>
      </c>
      <c r="G724">
        <v>0.377</v>
      </c>
      <c r="H724">
        <v>0</v>
      </c>
      <c r="I724">
        <v>6.6199999999999995E-2</v>
      </c>
      <c r="J724">
        <v>6.6199999999999898E-2</v>
      </c>
      <c r="K724">
        <v>4.1999994000000003</v>
      </c>
      <c r="L724">
        <v>9.48</v>
      </c>
      <c r="M724">
        <v>126</v>
      </c>
      <c r="N724">
        <v>284.3</v>
      </c>
      <c r="O724">
        <v>18</v>
      </c>
      <c r="P724">
        <v>32</v>
      </c>
      <c r="Q724" s="1">
        <v>0.5625</v>
      </c>
      <c r="R724">
        <v>1</v>
      </c>
      <c r="S724">
        <v>0</v>
      </c>
    </row>
    <row r="725" spans="1:19">
      <c r="A725" t="s">
        <v>527</v>
      </c>
      <c r="B725" t="s">
        <v>528</v>
      </c>
      <c r="C725" t="s">
        <v>529</v>
      </c>
      <c r="D725" t="s">
        <v>530</v>
      </c>
      <c r="E725" t="s">
        <v>169</v>
      </c>
      <c r="F725">
        <v>0.8</v>
      </c>
      <c r="G725">
        <v>0.8</v>
      </c>
      <c r="H725">
        <v>0</v>
      </c>
      <c r="I725">
        <v>0</v>
      </c>
      <c r="J725">
        <v>0</v>
      </c>
      <c r="K725">
        <v>16.154285000000002</v>
      </c>
      <c r="L725">
        <v>20.190000000000001</v>
      </c>
      <c r="M725">
        <v>484.63</v>
      </c>
      <c r="N725">
        <v>605.79</v>
      </c>
      <c r="O725">
        <v>161</v>
      </c>
      <c r="P725">
        <v>186</v>
      </c>
      <c r="Q725" s="1">
        <v>0.86560000000000004</v>
      </c>
      <c r="R725">
        <v>4</v>
      </c>
      <c r="S725">
        <v>8</v>
      </c>
    </row>
    <row r="726" spans="1:19">
      <c r="A726" t="s">
        <v>527</v>
      </c>
      <c r="B726" t="s">
        <v>528</v>
      </c>
      <c r="C726" t="s">
        <v>529</v>
      </c>
      <c r="D726" t="s">
        <v>531</v>
      </c>
      <c r="E726" t="s">
        <v>169</v>
      </c>
      <c r="F726">
        <v>0.35299999999999998</v>
      </c>
      <c r="G726">
        <v>0.35299999999999998</v>
      </c>
      <c r="H726">
        <v>0</v>
      </c>
      <c r="I726">
        <v>0</v>
      </c>
      <c r="J726">
        <v>0</v>
      </c>
      <c r="K726">
        <v>4.8959994</v>
      </c>
      <c r="L726">
        <v>13.87</v>
      </c>
      <c r="M726">
        <v>146.88</v>
      </c>
      <c r="N726">
        <v>416.09</v>
      </c>
      <c r="O726">
        <v>48</v>
      </c>
      <c r="P726">
        <v>72</v>
      </c>
      <c r="Q726" s="1">
        <v>0.66669999999999996</v>
      </c>
      <c r="R726">
        <v>2</v>
      </c>
      <c r="S726">
        <v>5</v>
      </c>
    </row>
    <row r="727" spans="1:19">
      <c r="A727" t="s">
        <v>527</v>
      </c>
      <c r="B727" t="s">
        <v>532</v>
      </c>
      <c r="C727" t="s">
        <v>533</v>
      </c>
      <c r="D727" t="s">
        <v>534</v>
      </c>
      <c r="E727" t="s">
        <v>169</v>
      </c>
      <c r="F727">
        <v>0.3765</v>
      </c>
      <c r="G727">
        <v>0</v>
      </c>
      <c r="H727">
        <v>0</v>
      </c>
      <c r="I727">
        <v>0.3765</v>
      </c>
      <c r="J727">
        <v>0.3765</v>
      </c>
      <c r="K727">
        <v>6.2</v>
      </c>
      <c r="L727">
        <v>16.47</v>
      </c>
      <c r="M727">
        <v>186</v>
      </c>
      <c r="N727">
        <v>494.02</v>
      </c>
      <c r="O727">
        <v>31</v>
      </c>
      <c r="P727">
        <v>32</v>
      </c>
      <c r="Q727" s="1">
        <v>0.96879999999999999</v>
      </c>
      <c r="R727">
        <v>1</v>
      </c>
      <c r="S727">
        <v>0</v>
      </c>
    </row>
    <row r="728" spans="1:19">
      <c r="A728" t="s">
        <v>527</v>
      </c>
      <c r="B728" t="s">
        <v>532</v>
      </c>
      <c r="C728" t="s">
        <v>533</v>
      </c>
      <c r="D728" t="s">
        <v>535</v>
      </c>
      <c r="E728" t="s">
        <v>169</v>
      </c>
      <c r="F728">
        <v>1.7999999999999901</v>
      </c>
      <c r="G728">
        <v>0</v>
      </c>
      <c r="H728">
        <v>0</v>
      </c>
      <c r="I728">
        <v>1.7999999999999901</v>
      </c>
      <c r="J728">
        <v>1.7999999999999901</v>
      </c>
      <c r="K728">
        <v>32.063977999999999</v>
      </c>
      <c r="L728">
        <v>17.809999999999999</v>
      </c>
      <c r="M728">
        <v>961.92</v>
      </c>
      <c r="N728">
        <v>534.4</v>
      </c>
      <c r="O728">
        <v>310</v>
      </c>
      <c r="P728">
        <v>396</v>
      </c>
      <c r="Q728" s="1">
        <v>0.78280000000000005</v>
      </c>
      <c r="R728">
        <v>9</v>
      </c>
      <c r="S728">
        <v>2</v>
      </c>
    </row>
    <row r="729" spans="1:19">
      <c r="A729" t="s">
        <v>527</v>
      </c>
      <c r="B729" t="s">
        <v>532</v>
      </c>
      <c r="C729" t="s">
        <v>533</v>
      </c>
      <c r="D729" t="s">
        <v>536</v>
      </c>
      <c r="E729" t="s">
        <v>169</v>
      </c>
      <c r="F729">
        <v>1.4119999999999999</v>
      </c>
      <c r="G729">
        <v>0</v>
      </c>
      <c r="H729">
        <v>0</v>
      </c>
      <c r="I729">
        <v>1.4119999999999999</v>
      </c>
      <c r="J729">
        <v>1.4119999999999999</v>
      </c>
      <c r="K729">
        <v>21.145126999999999</v>
      </c>
      <c r="L729">
        <v>14.98</v>
      </c>
      <c r="M729">
        <v>634.35</v>
      </c>
      <c r="N729">
        <v>449.26</v>
      </c>
      <c r="O729">
        <v>199</v>
      </c>
      <c r="P729">
        <v>256</v>
      </c>
      <c r="Q729" s="1">
        <v>0.77729999999999999</v>
      </c>
      <c r="R729">
        <v>8</v>
      </c>
      <c r="S729">
        <v>4</v>
      </c>
    </row>
    <row r="730" spans="1:19">
      <c r="A730" t="s">
        <v>527</v>
      </c>
      <c r="B730" t="s">
        <v>532</v>
      </c>
      <c r="C730" t="s">
        <v>533</v>
      </c>
      <c r="D730" t="s">
        <v>538</v>
      </c>
      <c r="E730" t="s">
        <v>169</v>
      </c>
      <c r="F730">
        <v>3.4034</v>
      </c>
      <c r="G730">
        <v>2.431</v>
      </c>
      <c r="H730">
        <v>0</v>
      </c>
      <c r="I730">
        <v>0.97240000000000004</v>
      </c>
      <c r="J730">
        <v>0.97240000000000004</v>
      </c>
      <c r="K730">
        <v>56.485318399999898</v>
      </c>
      <c r="L730">
        <v>16.600000000000001</v>
      </c>
      <c r="M730">
        <v>1694.56</v>
      </c>
      <c r="N730">
        <v>497.9</v>
      </c>
      <c r="O730">
        <v>196</v>
      </c>
      <c r="P730">
        <v>200</v>
      </c>
      <c r="Q730" s="1">
        <v>0.98</v>
      </c>
      <c r="R730">
        <v>7</v>
      </c>
      <c r="S730">
        <v>18</v>
      </c>
    </row>
    <row r="731" spans="1:19">
      <c r="A731" t="s">
        <v>527</v>
      </c>
      <c r="B731" t="s">
        <v>532</v>
      </c>
      <c r="C731" t="s">
        <v>533</v>
      </c>
      <c r="D731" t="s">
        <v>539</v>
      </c>
      <c r="E731" t="s">
        <v>169</v>
      </c>
      <c r="F731">
        <v>0.4</v>
      </c>
      <c r="G731">
        <v>0.4</v>
      </c>
      <c r="H731">
        <v>0</v>
      </c>
      <c r="I731">
        <v>0</v>
      </c>
      <c r="J731">
        <v>0</v>
      </c>
      <c r="K731">
        <v>7.5</v>
      </c>
      <c r="L731">
        <v>18.75</v>
      </c>
      <c r="M731">
        <v>225</v>
      </c>
      <c r="N731">
        <v>562.5</v>
      </c>
      <c r="O731">
        <v>75</v>
      </c>
      <c r="P731">
        <v>82</v>
      </c>
      <c r="Q731" s="1">
        <v>0.91459999999999997</v>
      </c>
      <c r="R731">
        <v>2</v>
      </c>
      <c r="S731">
        <v>3</v>
      </c>
    </row>
    <row r="732" spans="1:19">
      <c r="A732" t="s">
        <v>527</v>
      </c>
      <c r="B732" t="s">
        <v>532</v>
      </c>
      <c r="C732" t="s">
        <v>533</v>
      </c>
      <c r="D732" t="s">
        <v>540</v>
      </c>
      <c r="E732" t="s">
        <v>169</v>
      </c>
      <c r="F732">
        <v>0.35299999999999998</v>
      </c>
      <c r="G732">
        <v>0</v>
      </c>
      <c r="H732">
        <v>0</v>
      </c>
      <c r="I732">
        <v>0.35299999999999998</v>
      </c>
      <c r="J732">
        <v>0.35299999999999998</v>
      </c>
      <c r="K732">
        <v>6.4114259999999996</v>
      </c>
      <c r="L732">
        <v>18.16</v>
      </c>
      <c r="M732">
        <v>192.34</v>
      </c>
      <c r="N732">
        <v>544.88</v>
      </c>
      <c r="O732">
        <v>60</v>
      </c>
      <c r="P732">
        <v>64</v>
      </c>
      <c r="Q732" s="1">
        <v>0.9375</v>
      </c>
      <c r="R732">
        <v>2</v>
      </c>
      <c r="S732">
        <v>4</v>
      </c>
    </row>
    <row r="733" spans="1:19">
      <c r="A733" t="s">
        <v>527</v>
      </c>
      <c r="B733" t="s">
        <v>532</v>
      </c>
      <c r="C733" t="s">
        <v>533</v>
      </c>
      <c r="D733" t="s">
        <v>541</v>
      </c>
      <c r="E733" t="s">
        <v>169</v>
      </c>
      <c r="F733">
        <v>1.1057999999999999</v>
      </c>
      <c r="G733">
        <v>0.82939999999999903</v>
      </c>
      <c r="H733">
        <v>0</v>
      </c>
      <c r="I733">
        <v>0.27639999999999998</v>
      </c>
      <c r="J733">
        <v>0.27639999999999898</v>
      </c>
      <c r="K733">
        <v>14.914665100000001</v>
      </c>
      <c r="L733">
        <v>13.49</v>
      </c>
      <c r="M733">
        <v>447.44</v>
      </c>
      <c r="N733">
        <v>404.63</v>
      </c>
      <c r="O733">
        <v>47</v>
      </c>
      <c r="P733">
        <v>48</v>
      </c>
      <c r="Q733" s="1">
        <v>0.97919999999999996</v>
      </c>
      <c r="R733">
        <v>2</v>
      </c>
      <c r="S733">
        <v>2</v>
      </c>
    </row>
    <row r="734" spans="1:19">
      <c r="A734" t="s">
        <v>527</v>
      </c>
      <c r="B734" t="s">
        <v>532</v>
      </c>
      <c r="C734" t="s">
        <v>533</v>
      </c>
      <c r="D734" t="s">
        <v>542</v>
      </c>
      <c r="E734" t="s">
        <v>169</v>
      </c>
      <c r="F734">
        <v>0.753</v>
      </c>
      <c r="G734">
        <v>0.753</v>
      </c>
      <c r="H734">
        <v>0</v>
      </c>
      <c r="I734">
        <v>0</v>
      </c>
      <c r="J734">
        <v>0</v>
      </c>
      <c r="K734">
        <v>10.3133289</v>
      </c>
      <c r="L734">
        <v>13.7</v>
      </c>
      <c r="M734">
        <v>309.39999999999998</v>
      </c>
      <c r="N734">
        <v>410.89</v>
      </c>
      <c r="O734">
        <v>49</v>
      </c>
      <c r="P734">
        <v>48</v>
      </c>
      <c r="Q734" s="1">
        <v>1.0207999999999999</v>
      </c>
      <c r="R734">
        <v>2</v>
      </c>
      <c r="S734">
        <v>3</v>
      </c>
    </row>
    <row r="735" spans="1:19">
      <c r="A735" t="s">
        <v>527</v>
      </c>
      <c r="B735" t="s">
        <v>532</v>
      </c>
      <c r="C735" t="s">
        <v>533</v>
      </c>
      <c r="D735" t="s">
        <v>543</v>
      </c>
      <c r="E735" t="s">
        <v>169</v>
      </c>
      <c r="F735">
        <v>0.88639999999999997</v>
      </c>
      <c r="G735">
        <v>0.26669999999999999</v>
      </c>
      <c r="H735">
        <v>0.17649999999999999</v>
      </c>
      <c r="I735">
        <v>0.44319999999999998</v>
      </c>
      <c r="J735">
        <v>0.44319999999999998</v>
      </c>
      <c r="K735">
        <v>14.649141199999899</v>
      </c>
      <c r="L735">
        <v>16.53</v>
      </c>
      <c r="M735">
        <v>439.47</v>
      </c>
      <c r="N735">
        <v>495.8</v>
      </c>
      <c r="O735">
        <v>58</v>
      </c>
      <c r="P735">
        <v>64</v>
      </c>
      <c r="Q735" s="1">
        <v>0.90629999999999999</v>
      </c>
      <c r="R735">
        <v>2</v>
      </c>
      <c r="S735">
        <v>0</v>
      </c>
    </row>
    <row r="736" spans="1:19">
      <c r="A736" t="s">
        <v>527</v>
      </c>
      <c r="B736" t="s">
        <v>532</v>
      </c>
      <c r="C736" t="s">
        <v>533</v>
      </c>
      <c r="D736" t="s">
        <v>602</v>
      </c>
      <c r="E736" t="s">
        <v>169</v>
      </c>
      <c r="F736">
        <v>0.17649999999999999</v>
      </c>
      <c r="G736">
        <v>0</v>
      </c>
      <c r="H736">
        <v>0</v>
      </c>
      <c r="I736">
        <v>0.17649999999999999</v>
      </c>
      <c r="J736">
        <v>0.17649999999999999</v>
      </c>
      <c r="K736">
        <v>1.0685709999999999</v>
      </c>
      <c r="L736">
        <v>6.05</v>
      </c>
      <c r="M736">
        <v>32.06</v>
      </c>
      <c r="N736">
        <v>181.63</v>
      </c>
      <c r="O736">
        <v>10</v>
      </c>
      <c r="P736">
        <v>10</v>
      </c>
      <c r="Q736" s="1">
        <v>1</v>
      </c>
      <c r="R736">
        <v>1</v>
      </c>
      <c r="S736">
        <v>0</v>
      </c>
    </row>
    <row r="737" spans="1:19">
      <c r="A737" t="s">
        <v>527</v>
      </c>
      <c r="B737" t="s">
        <v>544</v>
      </c>
      <c r="C737" t="s">
        <v>545</v>
      </c>
      <c r="D737" t="s">
        <v>546</v>
      </c>
      <c r="E737" t="s">
        <v>169</v>
      </c>
      <c r="F737">
        <v>0.44319999999999998</v>
      </c>
      <c r="G737">
        <v>0</v>
      </c>
      <c r="H737">
        <v>0</v>
      </c>
      <c r="I737">
        <v>0.44319999999999998</v>
      </c>
      <c r="J737">
        <v>0.44319999999999998</v>
      </c>
      <c r="K737">
        <v>6.3952375000000004</v>
      </c>
      <c r="L737">
        <v>16.510000000000002</v>
      </c>
      <c r="M737">
        <v>306.97000000000003</v>
      </c>
      <c r="N737">
        <v>495.35</v>
      </c>
      <c r="O737">
        <v>40</v>
      </c>
      <c r="P737">
        <v>32</v>
      </c>
      <c r="Q737" s="1">
        <v>1.25</v>
      </c>
      <c r="R737">
        <v>1</v>
      </c>
      <c r="S737">
        <v>0</v>
      </c>
    </row>
    <row r="738" spans="1:19">
      <c r="A738" t="s">
        <v>527</v>
      </c>
      <c r="B738" t="s">
        <v>544</v>
      </c>
      <c r="C738" t="s">
        <v>545</v>
      </c>
      <c r="D738" t="s">
        <v>547</v>
      </c>
      <c r="E738" t="s">
        <v>169</v>
      </c>
      <c r="F738">
        <v>0.753</v>
      </c>
      <c r="G738">
        <v>0.3765</v>
      </c>
      <c r="H738">
        <v>0</v>
      </c>
      <c r="I738">
        <v>0.3765</v>
      </c>
      <c r="J738">
        <v>0.3765</v>
      </c>
      <c r="K738">
        <v>12.628565999999999</v>
      </c>
      <c r="L738">
        <v>20.36</v>
      </c>
      <c r="M738">
        <v>675.63</v>
      </c>
      <c r="N738">
        <v>610.88</v>
      </c>
      <c r="O738">
        <v>107</v>
      </c>
      <c r="P738">
        <v>64</v>
      </c>
      <c r="Q738" s="1">
        <v>1.6718999999999999</v>
      </c>
      <c r="R738">
        <v>2</v>
      </c>
      <c r="S738">
        <v>0</v>
      </c>
    </row>
    <row r="739" spans="1:19">
      <c r="A739" t="s">
        <v>527</v>
      </c>
      <c r="B739" t="s">
        <v>544</v>
      </c>
      <c r="C739" t="s">
        <v>545</v>
      </c>
      <c r="D739" t="s">
        <v>548</v>
      </c>
      <c r="E739" t="s">
        <v>169</v>
      </c>
      <c r="F739">
        <v>1.1057999999999999</v>
      </c>
      <c r="G739">
        <v>1.1057999999999999</v>
      </c>
      <c r="H739">
        <v>0</v>
      </c>
      <c r="I739">
        <v>0</v>
      </c>
      <c r="J739">
        <v>0</v>
      </c>
      <c r="K739">
        <v>17.1359982</v>
      </c>
      <c r="L739">
        <v>18.71</v>
      </c>
      <c r="M739">
        <v>818.72</v>
      </c>
      <c r="N739">
        <v>561.27</v>
      </c>
      <c r="O739">
        <v>86</v>
      </c>
      <c r="P739">
        <v>56</v>
      </c>
      <c r="Q739" s="1">
        <v>1.5357000000000001</v>
      </c>
      <c r="R739">
        <v>2</v>
      </c>
      <c r="S739">
        <v>3</v>
      </c>
    </row>
    <row r="740" spans="1:19">
      <c r="A740" t="s">
        <v>527</v>
      </c>
      <c r="B740" t="s">
        <v>544</v>
      </c>
      <c r="C740" t="s">
        <v>545</v>
      </c>
      <c r="D740" t="s">
        <v>549</v>
      </c>
      <c r="E740" t="s">
        <v>169</v>
      </c>
      <c r="F740">
        <v>1.1057999999999999</v>
      </c>
      <c r="G740">
        <v>0.55289999999999995</v>
      </c>
      <c r="H740">
        <v>0</v>
      </c>
      <c r="I740">
        <v>0.55289999999999995</v>
      </c>
      <c r="J740">
        <v>0.55289999999999995</v>
      </c>
      <c r="K740">
        <v>15.231998399999901</v>
      </c>
      <c r="L740">
        <v>13.77</v>
      </c>
      <c r="M740">
        <v>456.96</v>
      </c>
      <c r="N740">
        <v>413.24</v>
      </c>
      <c r="O740">
        <v>48</v>
      </c>
      <c r="P740">
        <v>64</v>
      </c>
      <c r="Q740" s="1">
        <v>0.75</v>
      </c>
      <c r="R740">
        <v>2</v>
      </c>
      <c r="S740">
        <v>1</v>
      </c>
    </row>
    <row r="741" spans="1:19">
      <c r="A741" t="s">
        <v>527</v>
      </c>
      <c r="B741" t="s">
        <v>544</v>
      </c>
      <c r="C741" t="s">
        <v>545</v>
      </c>
      <c r="D741" t="s">
        <v>603</v>
      </c>
      <c r="E741" t="s">
        <v>169</v>
      </c>
      <c r="F741">
        <v>0.55289999999999995</v>
      </c>
      <c r="G741">
        <v>0.55289999999999995</v>
      </c>
      <c r="H741">
        <v>0</v>
      </c>
      <c r="I741">
        <v>0</v>
      </c>
      <c r="J741">
        <v>0</v>
      </c>
      <c r="K741">
        <v>5.7119993999999998</v>
      </c>
      <c r="L741">
        <v>10.33</v>
      </c>
      <c r="M741">
        <v>171.36</v>
      </c>
      <c r="N741">
        <v>309.93</v>
      </c>
      <c r="O741">
        <v>18</v>
      </c>
      <c r="P741">
        <v>24</v>
      </c>
      <c r="Q741" s="1">
        <v>0.75</v>
      </c>
      <c r="R741">
        <v>1</v>
      </c>
      <c r="S741">
        <v>0</v>
      </c>
    </row>
    <row r="742" spans="1:19">
      <c r="A742" t="s">
        <v>527</v>
      </c>
      <c r="B742" t="s">
        <v>551</v>
      </c>
      <c r="C742" t="s">
        <v>552</v>
      </c>
      <c r="D742" t="s">
        <v>553</v>
      </c>
      <c r="E742" t="s">
        <v>169</v>
      </c>
      <c r="F742">
        <v>1.1294999999999999</v>
      </c>
      <c r="G742">
        <v>0.57650000000000001</v>
      </c>
      <c r="H742">
        <v>0.26569999999999999</v>
      </c>
      <c r="I742">
        <v>0.2873</v>
      </c>
      <c r="J742">
        <v>0.2873</v>
      </c>
      <c r="K742">
        <v>16.242279199999999</v>
      </c>
      <c r="L742">
        <v>14.38</v>
      </c>
      <c r="M742">
        <v>487.27</v>
      </c>
      <c r="N742">
        <v>431.4</v>
      </c>
      <c r="O742">
        <v>76</v>
      </c>
      <c r="P742">
        <v>90</v>
      </c>
      <c r="Q742" s="1">
        <v>0.84440000000000004</v>
      </c>
      <c r="R742">
        <v>3</v>
      </c>
      <c r="S742">
        <v>0</v>
      </c>
    </row>
    <row r="743" spans="1:19">
      <c r="A743" t="s">
        <v>527</v>
      </c>
      <c r="B743" t="s">
        <v>551</v>
      </c>
      <c r="C743" t="s">
        <v>552</v>
      </c>
      <c r="D743" t="s">
        <v>554</v>
      </c>
      <c r="E743" t="s">
        <v>169</v>
      </c>
      <c r="F743">
        <v>0</v>
      </c>
      <c r="G743">
        <v>0</v>
      </c>
      <c r="H743">
        <v>7.1400000000000005E-2</v>
      </c>
      <c r="I743">
        <v>0.2384</v>
      </c>
      <c r="J743">
        <v>0.2384</v>
      </c>
      <c r="L743">
        <v>0</v>
      </c>
      <c r="M743">
        <v>0</v>
      </c>
      <c r="N743">
        <v>0</v>
      </c>
      <c r="O743">
        <v>0</v>
      </c>
      <c r="P743">
        <v>30</v>
      </c>
      <c r="Q743" s="1">
        <v>0</v>
      </c>
      <c r="R743">
        <v>1</v>
      </c>
      <c r="S743">
        <v>0</v>
      </c>
    </row>
    <row r="744" spans="1:19">
      <c r="A744" t="s">
        <v>527</v>
      </c>
      <c r="B744" t="s">
        <v>551</v>
      </c>
      <c r="C744" t="s">
        <v>552</v>
      </c>
      <c r="D744" t="s">
        <v>555</v>
      </c>
      <c r="E744" t="s">
        <v>169</v>
      </c>
      <c r="F744">
        <v>0.2</v>
      </c>
      <c r="G744">
        <v>0</v>
      </c>
      <c r="H744">
        <v>0</v>
      </c>
      <c r="I744">
        <v>0.2</v>
      </c>
      <c r="J744">
        <v>0.2</v>
      </c>
      <c r="K744">
        <v>2.8</v>
      </c>
      <c r="L744">
        <v>14</v>
      </c>
      <c r="M744">
        <v>84</v>
      </c>
      <c r="N744">
        <v>420</v>
      </c>
      <c r="O744">
        <v>28</v>
      </c>
      <c r="P744">
        <v>50</v>
      </c>
      <c r="Q744" s="1">
        <v>0.56000000000000005</v>
      </c>
      <c r="R744">
        <v>1</v>
      </c>
      <c r="S744">
        <v>0</v>
      </c>
    </row>
    <row r="745" spans="1:19">
      <c r="A745" t="s">
        <v>527</v>
      </c>
      <c r="B745" t="s">
        <v>551</v>
      </c>
      <c r="C745" t="s">
        <v>552</v>
      </c>
      <c r="D745" t="s">
        <v>556</v>
      </c>
      <c r="E745" t="s">
        <v>169</v>
      </c>
      <c r="F745">
        <v>0.3765</v>
      </c>
      <c r="G745">
        <v>0</v>
      </c>
      <c r="H745">
        <v>0</v>
      </c>
      <c r="I745">
        <v>0.3765</v>
      </c>
      <c r="J745">
        <v>0.3765</v>
      </c>
      <c r="K745">
        <v>6.6</v>
      </c>
      <c r="L745">
        <v>17.53</v>
      </c>
      <c r="M745">
        <v>198</v>
      </c>
      <c r="N745">
        <v>525.9</v>
      </c>
      <c r="O745">
        <v>33</v>
      </c>
      <c r="P745">
        <v>30</v>
      </c>
      <c r="Q745" s="1">
        <v>1.1000000000000001</v>
      </c>
      <c r="R745">
        <v>1</v>
      </c>
      <c r="S745">
        <v>0</v>
      </c>
    </row>
    <row r="746" spans="1:19">
      <c r="A746" t="s">
        <v>527</v>
      </c>
      <c r="B746" t="s">
        <v>551</v>
      </c>
      <c r="C746" t="s">
        <v>552</v>
      </c>
      <c r="D746" t="s">
        <v>604</v>
      </c>
      <c r="E746" t="s">
        <v>169</v>
      </c>
      <c r="F746">
        <v>0.2</v>
      </c>
      <c r="G746">
        <v>0</v>
      </c>
      <c r="H746">
        <v>0</v>
      </c>
      <c r="I746">
        <v>0.2</v>
      </c>
      <c r="J746">
        <v>0.2</v>
      </c>
      <c r="K746">
        <v>2.7</v>
      </c>
      <c r="L746">
        <v>13.5</v>
      </c>
      <c r="M746">
        <v>81</v>
      </c>
      <c r="N746">
        <v>405</v>
      </c>
      <c r="O746">
        <v>27</v>
      </c>
      <c r="P746">
        <v>50</v>
      </c>
      <c r="Q746" s="1">
        <v>0.54</v>
      </c>
      <c r="R746">
        <v>1</v>
      </c>
      <c r="S746">
        <v>0</v>
      </c>
    </row>
    <row r="747" spans="1:19">
      <c r="A747" t="s">
        <v>527</v>
      </c>
      <c r="B747" t="s">
        <v>551</v>
      </c>
      <c r="C747" t="s">
        <v>552</v>
      </c>
      <c r="D747" t="s">
        <v>558</v>
      </c>
      <c r="E747" t="s">
        <v>169</v>
      </c>
      <c r="F747">
        <v>0.2</v>
      </c>
      <c r="G747">
        <v>0.2</v>
      </c>
      <c r="H747">
        <v>0</v>
      </c>
      <c r="I747">
        <v>0</v>
      </c>
      <c r="J747">
        <v>0</v>
      </c>
      <c r="K747">
        <v>3.212189</v>
      </c>
      <c r="L747">
        <v>16.059999999999999</v>
      </c>
      <c r="M747">
        <v>96.37</v>
      </c>
      <c r="N747">
        <v>481.83</v>
      </c>
      <c r="O747">
        <v>31</v>
      </c>
      <c r="P747">
        <v>32</v>
      </c>
      <c r="Q747" s="1">
        <v>0.96879999999999999</v>
      </c>
      <c r="R747">
        <v>1</v>
      </c>
      <c r="S747">
        <v>0</v>
      </c>
    </row>
    <row r="748" spans="1:19">
      <c r="A748" t="s">
        <v>527</v>
      </c>
      <c r="B748" t="s">
        <v>551</v>
      </c>
      <c r="C748" t="s">
        <v>552</v>
      </c>
      <c r="D748" t="s">
        <v>559</v>
      </c>
      <c r="E748" t="s">
        <v>169</v>
      </c>
      <c r="F748">
        <v>0.2</v>
      </c>
      <c r="G748">
        <v>0</v>
      </c>
      <c r="H748">
        <v>0</v>
      </c>
      <c r="I748">
        <v>0.2</v>
      </c>
      <c r="J748">
        <v>0.2</v>
      </c>
      <c r="K748">
        <v>2.175999</v>
      </c>
      <c r="L748">
        <v>10.88</v>
      </c>
      <c r="M748">
        <v>65.28</v>
      </c>
      <c r="N748">
        <v>326.39999999999998</v>
      </c>
      <c r="O748">
        <v>21</v>
      </c>
      <c r="P748">
        <v>36</v>
      </c>
      <c r="Q748" s="1">
        <v>0.58330000000000004</v>
      </c>
      <c r="R748">
        <v>1</v>
      </c>
      <c r="S748">
        <v>0</v>
      </c>
    </row>
    <row r="749" spans="1:19">
      <c r="A749" t="s">
        <v>527</v>
      </c>
      <c r="B749" t="s">
        <v>551</v>
      </c>
      <c r="C749" t="s">
        <v>552</v>
      </c>
      <c r="D749" t="s">
        <v>560</v>
      </c>
      <c r="E749" t="s">
        <v>169</v>
      </c>
      <c r="F749">
        <v>0.17649999999999999</v>
      </c>
      <c r="G749">
        <v>0</v>
      </c>
      <c r="H749">
        <v>0</v>
      </c>
      <c r="I749">
        <v>0.17649999999999999</v>
      </c>
      <c r="J749">
        <v>0.17649999999999999</v>
      </c>
      <c r="K749">
        <v>2.7782846000000001</v>
      </c>
      <c r="L749">
        <v>15.74</v>
      </c>
      <c r="M749">
        <v>83.35</v>
      </c>
      <c r="N749">
        <v>472.23</v>
      </c>
      <c r="O749">
        <v>26</v>
      </c>
      <c r="P749">
        <v>36</v>
      </c>
      <c r="Q749" s="1">
        <v>0.72219999999999995</v>
      </c>
      <c r="R749">
        <v>1</v>
      </c>
      <c r="S749">
        <v>0</v>
      </c>
    </row>
    <row r="750" spans="1:19">
      <c r="A750" t="s">
        <v>527</v>
      </c>
      <c r="B750" t="s">
        <v>551</v>
      </c>
      <c r="C750" t="s">
        <v>552</v>
      </c>
      <c r="D750" t="s">
        <v>561</v>
      </c>
      <c r="E750" t="s">
        <v>169</v>
      </c>
      <c r="F750">
        <v>0.3765</v>
      </c>
      <c r="G750">
        <v>0</v>
      </c>
      <c r="H750">
        <v>0</v>
      </c>
      <c r="I750">
        <v>0.3765</v>
      </c>
      <c r="J750">
        <v>0.3765</v>
      </c>
      <c r="K750">
        <v>5.802664</v>
      </c>
      <c r="L750">
        <v>15.41</v>
      </c>
      <c r="M750">
        <v>174.08</v>
      </c>
      <c r="N750">
        <v>462.36</v>
      </c>
      <c r="O750">
        <v>28</v>
      </c>
      <c r="P750">
        <v>30</v>
      </c>
      <c r="Q750" s="1">
        <v>0.93330000000000002</v>
      </c>
      <c r="R750">
        <v>1</v>
      </c>
      <c r="S750">
        <v>0</v>
      </c>
    </row>
    <row r="751" spans="1:19">
      <c r="A751" t="s">
        <v>527</v>
      </c>
      <c r="B751" t="s">
        <v>562</v>
      </c>
      <c r="C751" t="s">
        <v>563</v>
      </c>
      <c r="D751" t="s">
        <v>564</v>
      </c>
      <c r="E751" t="s">
        <v>169</v>
      </c>
      <c r="F751">
        <v>0.2</v>
      </c>
      <c r="G751">
        <v>0</v>
      </c>
      <c r="H751">
        <v>0</v>
      </c>
      <c r="I751">
        <v>0.2</v>
      </c>
      <c r="J751">
        <v>0.2</v>
      </c>
      <c r="K751">
        <v>2.8</v>
      </c>
      <c r="L751">
        <v>14</v>
      </c>
      <c r="M751">
        <v>84</v>
      </c>
      <c r="N751">
        <v>420</v>
      </c>
      <c r="O751">
        <v>28</v>
      </c>
      <c r="P751">
        <v>50</v>
      </c>
      <c r="Q751" s="1">
        <v>0.56000000000000005</v>
      </c>
      <c r="R751">
        <v>1</v>
      </c>
      <c r="S751">
        <v>0</v>
      </c>
    </row>
    <row r="752" spans="1:19">
      <c r="A752" t="s">
        <v>527</v>
      </c>
      <c r="B752" t="s">
        <v>567</v>
      </c>
      <c r="C752" t="s">
        <v>568</v>
      </c>
      <c r="D752" t="s">
        <v>605</v>
      </c>
      <c r="E752" t="s">
        <v>169</v>
      </c>
      <c r="F752">
        <v>0.2</v>
      </c>
      <c r="G752">
        <v>0</v>
      </c>
      <c r="H752">
        <v>0</v>
      </c>
      <c r="I752">
        <v>0.2</v>
      </c>
      <c r="J752">
        <v>0.2</v>
      </c>
      <c r="K752">
        <v>5.7</v>
      </c>
      <c r="L752">
        <v>28.5</v>
      </c>
      <c r="M752">
        <v>171</v>
      </c>
      <c r="N752">
        <v>855</v>
      </c>
      <c r="O752">
        <v>57</v>
      </c>
      <c r="P752">
        <v>50</v>
      </c>
      <c r="Q752" s="1">
        <v>1.1399999999999999</v>
      </c>
      <c r="R752">
        <v>1</v>
      </c>
      <c r="S752">
        <v>0</v>
      </c>
    </row>
    <row r="753" spans="1:19">
      <c r="A753" t="s">
        <v>527</v>
      </c>
      <c r="B753" t="s">
        <v>567</v>
      </c>
      <c r="C753" t="s">
        <v>568</v>
      </c>
      <c r="D753" t="s">
        <v>606</v>
      </c>
      <c r="E753" t="s">
        <v>169</v>
      </c>
      <c r="F753">
        <v>0.17649999999999999</v>
      </c>
      <c r="G753">
        <v>0</v>
      </c>
      <c r="H753">
        <v>0</v>
      </c>
      <c r="I753">
        <v>0.17649999999999999</v>
      </c>
      <c r="J753">
        <v>0.17649999999999999</v>
      </c>
      <c r="K753">
        <v>3.8</v>
      </c>
      <c r="L753">
        <v>21.53</v>
      </c>
      <c r="M753">
        <v>114</v>
      </c>
      <c r="N753">
        <v>645.89</v>
      </c>
      <c r="O753">
        <v>38</v>
      </c>
      <c r="P753">
        <v>36</v>
      </c>
      <c r="Q753" s="1">
        <v>1.0556000000000001</v>
      </c>
      <c r="R753">
        <v>1</v>
      </c>
      <c r="S753">
        <v>1</v>
      </c>
    </row>
    <row r="754" spans="1:19">
      <c r="A754" t="s">
        <v>527</v>
      </c>
      <c r="B754" t="s">
        <v>570</v>
      </c>
      <c r="C754" t="s">
        <v>571</v>
      </c>
      <c r="D754" t="s">
        <v>572</v>
      </c>
      <c r="E754" t="s">
        <v>169</v>
      </c>
      <c r="F754">
        <v>6.6699999999999995E-2</v>
      </c>
      <c r="G754">
        <v>0</v>
      </c>
      <c r="H754">
        <v>0</v>
      </c>
      <c r="I754">
        <v>6.6699999999999995E-2</v>
      </c>
      <c r="J754">
        <v>6.6699999999999995E-2</v>
      </c>
      <c r="K754">
        <v>1.2333320999999999</v>
      </c>
      <c r="L754">
        <v>18.489999999999998</v>
      </c>
      <c r="M754">
        <v>37</v>
      </c>
      <c r="N754">
        <v>554.72</v>
      </c>
      <c r="O754">
        <v>37</v>
      </c>
      <c r="P754">
        <v>45</v>
      </c>
      <c r="Q754" s="1">
        <v>0.82220000000000004</v>
      </c>
      <c r="R754">
        <v>1</v>
      </c>
      <c r="S754">
        <v>0</v>
      </c>
    </row>
    <row r="755" spans="1:19">
      <c r="A755" t="s">
        <v>527</v>
      </c>
      <c r="B755" t="s">
        <v>570</v>
      </c>
      <c r="C755" t="s">
        <v>571</v>
      </c>
      <c r="D755" t="s">
        <v>573</v>
      </c>
      <c r="E755" t="s">
        <v>169</v>
      </c>
      <c r="F755">
        <v>0.2666</v>
      </c>
      <c r="G755">
        <v>3.9800000000000002E-2</v>
      </c>
      <c r="H755">
        <v>0</v>
      </c>
      <c r="I755">
        <v>0.2268</v>
      </c>
      <c r="J755">
        <v>0.2268</v>
      </c>
      <c r="K755">
        <v>5.7556127000000004</v>
      </c>
      <c r="L755">
        <v>21.59</v>
      </c>
      <c r="M755">
        <v>172.67</v>
      </c>
      <c r="N755">
        <v>647.66999999999996</v>
      </c>
      <c r="O755">
        <v>82</v>
      </c>
      <c r="P755">
        <v>90</v>
      </c>
      <c r="Q755" s="1">
        <v>0.91110000000000002</v>
      </c>
      <c r="R755">
        <v>2</v>
      </c>
      <c r="S755">
        <v>0</v>
      </c>
    </row>
    <row r="756" spans="1:19">
      <c r="A756" t="s">
        <v>527</v>
      </c>
      <c r="B756" t="s">
        <v>570</v>
      </c>
      <c r="C756" t="s">
        <v>571</v>
      </c>
      <c r="D756" t="s">
        <v>574</v>
      </c>
      <c r="E756" t="s">
        <v>169</v>
      </c>
      <c r="F756">
        <v>0.2666</v>
      </c>
      <c r="G756">
        <v>0.1333</v>
      </c>
      <c r="H756">
        <v>0</v>
      </c>
      <c r="I756">
        <v>0.1333</v>
      </c>
      <c r="J756">
        <v>0.1333</v>
      </c>
      <c r="K756">
        <v>4.5207569999999997</v>
      </c>
      <c r="L756">
        <v>16.96</v>
      </c>
      <c r="M756">
        <v>135.62</v>
      </c>
      <c r="N756">
        <v>508.71</v>
      </c>
      <c r="O756">
        <v>65</v>
      </c>
      <c r="P756">
        <v>87</v>
      </c>
      <c r="Q756" s="1">
        <v>0.74709999999999999</v>
      </c>
      <c r="R756">
        <v>2</v>
      </c>
      <c r="S756">
        <v>0</v>
      </c>
    </row>
    <row r="757" spans="1:19">
      <c r="A757" t="s">
        <v>527</v>
      </c>
      <c r="B757" t="s">
        <v>570</v>
      </c>
      <c r="C757" t="s">
        <v>571</v>
      </c>
      <c r="D757" t="s">
        <v>575</v>
      </c>
      <c r="E757" t="s">
        <v>169</v>
      </c>
      <c r="F757">
        <v>0.1333</v>
      </c>
      <c r="G757">
        <v>0</v>
      </c>
      <c r="H757">
        <v>0</v>
      </c>
      <c r="I757">
        <v>0.1333</v>
      </c>
      <c r="J757">
        <v>0.1333</v>
      </c>
      <c r="K757">
        <v>2.9333304</v>
      </c>
      <c r="L757">
        <v>22.01</v>
      </c>
      <c r="M757">
        <v>88</v>
      </c>
      <c r="N757">
        <v>660.16</v>
      </c>
      <c r="O757">
        <v>44</v>
      </c>
      <c r="P757">
        <v>45</v>
      </c>
      <c r="Q757" s="1">
        <v>0.9778</v>
      </c>
      <c r="R757">
        <v>1</v>
      </c>
      <c r="S757">
        <v>0</v>
      </c>
    </row>
    <row r="758" spans="1:19">
      <c r="A758" t="s">
        <v>527</v>
      </c>
      <c r="B758" t="s">
        <v>570</v>
      </c>
      <c r="C758" t="s">
        <v>571</v>
      </c>
      <c r="D758" t="s">
        <v>576</v>
      </c>
      <c r="E758" t="s">
        <v>169</v>
      </c>
      <c r="F758">
        <v>0.21959999999999999</v>
      </c>
      <c r="G758">
        <v>0.21959999999999999</v>
      </c>
      <c r="H758">
        <v>0</v>
      </c>
      <c r="I758">
        <v>0</v>
      </c>
      <c r="J758">
        <v>0</v>
      </c>
      <c r="K758">
        <v>6.5538968000000004</v>
      </c>
      <c r="L758">
        <v>29.84</v>
      </c>
      <c r="M758">
        <v>196.62</v>
      </c>
      <c r="N758">
        <v>895.34</v>
      </c>
      <c r="O758">
        <v>88</v>
      </c>
      <c r="P758">
        <v>87</v>
      </c>
      <c r="Q758" s="1">
        <v>1.0115000000000001</v>
      </c>
      <c r="R758">
        <v>2</v>
      </c>
      <c r="S758">
        <v>0</v>
      </c>
    </row>
    <row r="759" spans="1:19">
      <c r="A759" t="s">
        <v>527</v>
      </c>
      <c r="B759" t="s">
        <v>570</v>
      </c>
      <c r="C759" t="s">
        <v>571</v>
      </c>
      <c r="D759" t="s">
        <v>577</v>
      </c>
      <c r="E759" t="s">
        <v>169</v>
      </c>
      <c r="F759">
        <v>0.4</v>
      </c>
      <c r="G759">
        <v>0</v>
      </c>
      <c r="H759">
        <v>0</v>
      </c>
      <c r="I759">
        <v>0.4</v>
      </c>
      <c r="J759">
        <v>0.4</v>
      </c>
      <c r="K759">
        <v>5.5651419999999998</v>
      </c>
      <c r="L759">
        <v>13.91</v>
      </c>
      <c r="M759">
        <v>166.95</v>
      </c>
      <c r="N759">
        <v>417.39</v>
      </c>
      <c r="O759">
        <v>55</v>
      </c>
      <c r="P759">
        <v>87</v>
      </c>
      <c r="Q759" s="1">
        <v>0.63219999999999998</v>
      </c>
      <c r="R759">
        <v>2</v>
      </c>
      <c r="S759">
        <v>2</v>
      </c>
    </row>
    <row r="760" spans="1:19">
      <c r="A760" t="s">
        <v>527</v>
      </c>
      <c r="B760" t="s">
        <v>570</v>
      </c>
      <c r="C760" t="s">
        <v>571</v>
      </c>
      <c r="D760" t="s">
        <v>607</v>
      </c>
      <c r="E760" t="s">
        <v>169</v>
      </c>
      <c r="F760">
        <v>0.25879999999999997</v>
      </c>
      <c r="G760">
        <v>0</v>
      </c>
      <c r="H760">
        <v>0</v>
      </c>
      <c r="I760">
        <v>0.25879999999999997</v>
      </c>
      <c r="J760">
        <v>0.25879999999999997</v>
      </c>
      <c r="K760">
        <v>2.9133327000000002</v>
      </c>
      <c r="L760">
        <v>11.26</v>
      </c>
      <c r="M760">
        <v>87.4</v>
      </c>
      <c r="N760">
        <v>337.71</v>
      </c>
      <c r="O760">
        <v>19</v>
      </c>
      <c r="P760">
        <v>45</v>
      </c>
      <c r="Q760" s="1">
        <v>0.42220000000000002</v>
      </c>
      <c r="R760">
        <v>1</v>
      </c>
      <c r="S760">
        <v>0</v>
      </c>
    </row>
    <row r="761" spans="1:19">
      <c r="A761" t="s">
        <v>527</v>
      </c>
      <c r="B761" t="s">
        <v>570</v>
      </c>
      <c r="C761" t="s">
        <v>571</v>
      </c>
      <c r="D761" t="s">
        <v>579</v>
      </c>
      <c r="E761" t="s">
        <v>169</v>
      </c>
      <c r="F761">
        <v>3.6541000000000001</v>
      </c>
      <c r="G761">
        <v>1.0668</v>
      </c>
      <c r="H761">
        <v>0</v>
      </c>
      <c r="I761">
        <v>2.5872999999999999</v>
      </c>
      <c r="J761">
        <v>2.5872999999999999</v>
      </c>
      <c r="K761">
        <v>59.956934899999901</v>
      </c>
      <c r="L761">
        <v>16.41</v>
      </c>
      <c r="M761">
        <v>1798.71</v>
      </c>
      <c r="N761">
        <v>492.24</v>
      </c>
      <c r="O761">
        <v>442</v>
      </c>
      <c r="P761">
        <v>550</v>
      </c>
      <c r="Q761" s="1">
        <v>0.80359999999999998</v>
      </c>
      <c r="R761">
        <v>13</v>
      </c>
      <c r="S761">
        <v>21</v>
      </c>
    </row>
    <row r="762" spans="1:19">
      <c r="A762" t="s">
        <v>527</v>
      </c>
      <c r="B762" t="s">
        <v>570</v>
      </c>
      <c r="C762" t="s">
        <v>571</v>
      </c>
      <c r="D762" t="s">
        <v>580</v>
      </c>
      <c r="E762" t="s">
        <v>169</v>
      </c>
      <c r="F762">
        <v>0.4</v>
      </c>
      <c r="G762">
        <v>0</v>
      </c>
      <c r="H762">
        <v>0</v>
      </c>
      <c r="I762">
        <v>0.4</v>
      </c>
      <c r="J762">
        <v>0.4</v>
      </c>
      <c r="K762">
        <v>4.2590209999999997</v>
      </c>
      <c r="L762">
        <v>10.65</v>
      </c>
      <c r="M762">
        <v>127.77</v>
      </c>
      <c r="N762">
        <v>319.43</v>
      </c>
      <c r="O762">
        <v>43</v>
      </c>
      <c r="P762">
        <v>90</v>
      </c>
      <c r="Q762" s="1">
        <v>0.4778</v>
      </c>
      <c r="R762">
        <v>2</v>
      </c>
      <c r="S762">
        <v>0</v>
      </c>
    </row>
    <row r="763" spans="1:19">
      <c r="A763" t="s">
        <v>527</v>
      </c>
      <c r="B763" t="s">
        <v>570</v>
      </c>
      <c r="C763" t="s">
        <v>571</v>
      </c>
      <c r="D763" t="s">
        <v>581</v>
      </c>
      <c r="E763" t="s">
        <v>169</v>
      </c>
      <c r="F763">
        <v>0.26669999999999999</v>
      </c>
      <c r="G763">
        <v>0</v>
      </c>
      <c r="H763">
        <v>0</v>
      </c>
      <c r="I763">
        <v>0.26669999999999999</v>
      </c>
      <c r="J763">
        <v>0.26669999999999999</v>
      </c>
      <c r="K763">
        <v>2.992</v>
      </c>
      <c r="L763">
        <v>11.22</v>
      </c>
      <c r="M763">
        <v>89.76</v>
      </c>
      <c r="N763">
        <v>336.56</v>
      </c>
      <c r="O763">
        <v>22</v>
      </c>
      <c r="P763">
        <v>25</v>
      </c>
      <c r="Q763" s="1">
        <v>0.88</v>
      </c>
      <c r="R763">
        <v>1</v>
      </c>
      <c r="S763">
        <v>0</v>
      </c>
    </row>
    <row r="764" spans="1:19">
      <c r="A764" t="s">
        <v>527</v>
      </c>
      <c r="B764" t="s">
        <v>570</v>
      </c>
      <c r="C764" t="s">
        <v>571</v>
      </c>
      <c r="D764" t="s">
        <v>582</v>
      </c>
      <c r="E764" t="s">
        <v>169</v>
      </c>
      <c r="F764">
        <v>1.6</v>
      </c>
      <c r="G764">
        <v>1.2</v>
      </c>
      <c r="H764">
        <v>0</v>
      </c>
      <c r="I764">
        <v>0.4</v>
      </c>
      <c r="J764">
        <v>0.4</v>
      </c>
      <c r="K764">
        <v>27.5577095999999</v>
      </c>
      <c r="L764">
        <v>17.22</v>
      </c>
      <c r="M764">
        <v>826.73</v>
      </c>
      <c r="N764">
        <v>516.71</v>
      </c>
      <c r="O764">
        <v>135</v>
      </c>
      <c r="P764">
        <v>174</v>
      </c>
      <c r="Q764" s="1">
        <v>0.77590000000000003</v>
      </c>
      <c r="R764">
        <v>4</v>
      </c>
      <c r="S764">
        <v>10</v>
      </c>
    </row>
    <row r="765" spans="1:19">
      <c r="A765" t="s">
        <v>527</v>
      </c>
      <c r="B765" t="s">
        <v>570</v>
      </c>
      <c r="C765" t="s">
        <v>571</v>
      </c>
      <c r="D765" t="s">
        <v>583</v>
      </c>
      <c r="E765" t="s">
        <v>169</v>
      </c>
      <c r="F765">
        <v>0.80010000000000003</v>
      </c>
      <c r="G765">
        <v>0.26669999999999999</v>
      </c>
      <c r="H765">
        <v>0</v>
      </c>
      <c r="I765">
        <v>0.53339999999999999</v>
      </c>
      <c r="J765">
        <v>0.53339999999999999</v>
      </c>
      <c r="K765">
        <v>14.900948</v>
      </c>
      <c r="L765">
        <v>18.62</v>
      </c>
      <c r="M765">
        <v>447.03</v>
      </c>
      <c r="N765">
        <v>558.72</v>
      </c>
      <c r="O765">
        <v>110</v>
      </c>
      <c r="P765">
        <v>132</v>
      </c>
      <c r="Q765" s="1">
        <v>0.83330000000000004</v>
      </c>
      <c r="R765">
        <v>3</v>
      </c>
      <c r="S765">
        <v>3</v>
      </c>
    </row>
    <row r="766" spans="1:19">
      <c r="A766" t="s">
        <v>527</v>
      </c>
      <c r="B766" t="s">
        <v>570</v>
      </c>
      <c r="C766" t="s">
        <v>571</v>
      </c>
      <c r="D766" t="s">
        <v>584</v>
      </c>
      <c r="E766" t="s">
        <v>169</v>
      </c>
      <c r="F766">
        <v>2.5484</v>
      </c>
      <c r="G766">
        <v>1.54849999999999</v>
      </c>
      <c r="H766">
        <v>0</v>
      </c>
      <c r="I766">
        <v>0.99990000000000001</v>
      </c>
      <c r="J766">
        <v>0.99990000000000001</v>
      </c>
      <c r="K766">
        <v>43.663213300000002</v>
      </c>
      <c r="L766">
        <v>17.13</v>
      </c>
      <c r="M766">
        <v>1309.9000000000001</v>
      </c>
      <c r="N766">
        <v>514.01</v>
      </c>
      <c r="O766">
        <v>259</v>
      </c>
      <c r="P766">
        <v>317</v>
      </c>
      <c r="Q766" s="1">
        <v>0.81699999999999995</v>
      </c>
      <c r="R766">
        <v>8</v>
      </c>
      <c r="S766">
        <v>19</v>
      </c>
    </row>
    <row r="767" spans="1:19">
      <c r="A767" t="s">
        <v>527</v>
      </c>
      <c r="B767" t="s">
        <v>570</v>
      </c>
      <c r="C767" t="s">
        <v>571</v>
      </c>
      <c r="D767" t="s">
        <v>585</v>
      </c>
      <c r="E767" t="s">
        <v>169</v>
      </c>
      <c r="F767">
        <v>0.2</v>
      </c>
      <c r="G767">
        <v>0.2</v>
      </c>
      <c r="H767">
        <v>0</v>
      </c>
      <c r="I767">
        <v>0</v>
      </c>
      <c r="J767">
        <v>0</v>
      </c>
      <c r="K767">
        <v>4.3</v>
      </c>
      <c r="L767">
        <v>21.5</v>
      </c>
      <c r="M767">
        <v>129</v>
      </c>
      <c r="N767">
        <v>645</v>
      </c>
      <c r="O767">
        <v>43</v>
      </c>
      <c r="P767">
        <v>45</v>
      </c>
      <c r="Q767" s="1">
        <v>0.9556</v>
      </c>
      <c r="R767">
        <v>1</v>
      </c>
      <c r="S767">
        <v>8</v>
      </c>
    </row>
    <row r="768" spans="1:19">
      <c r="A768" t="s">
        <v>527</v>
      </c>
      <c r="B768" t="s">
        <v>570</v>
      </c>
      <c r="C768" t="s">
        <v>571</v>
      </c>
      <c r="D768" t="s">
        <v>586</v>
      </c>
      <c r="E768" t="s">
        <v>169</v>
      </c>
      <c r="F768">
        <v>1.3334999999999999</v>
      </c>
      <c r="G768">
        <v>0.53339999999999999</v>
      </c>
      <c r="H768">
        <v>0</v>
      </c>
      <c r="I768">
        <v>0.80010000000000003</v>
      </c>
      <c r="J768">
        <v>0.80010000000000003</v>
      </c>
      <c r="K768">
        <v>22.496371699999901</v>
      </c>
      <c r="L768">
        <v>16.87</v>
      </c>
      <c r="M768">
        <v>674.89</v>
      </c>
      <c r="N768">
        <v>506.11</v>
      </c>
      <c r="O768">
        <v>159</v>
      </c>
      <c r="P768">
        <v>212</v>
      </c>
      <c r="Q768" s="1">
        <v>0.75</v>
      </c>
      <c r="R768">
        <v>5</v>
      </c>
      <c r="S768">
        <v>2</v>
      </c>
    </row>
    <row r="769" spans="1:19">
      <c r="A769" t="s">
        <v>527</v>
      </c>
      <c r="B769" t="s">
        <v>570</v>
      </c>
      <c r="C769" t="s">
        <v>571</v>
      </c>
      <c r="D769" t="s">
        <v>587</v>
      </c>
      <c r="E769" t="s">
        <v>169</v>
      </c>
      <c r="F769">
        <v>0.53339999999999999</v>
      </c>
      <c r="G769">
        <v>0.53339999999999999</v>
      </c>
      <c r="H769">
        <v>0</v>
      </c>
      <c r="I769">
        <v>0</v>
      </c>
      <c r="J769">
        <v>0</v>
      </c>
      <c r="K769">
        <v>14.001516199999999</v>
      </c>
      <c r="L769">
        <v>26.25</v>
      </c>
      <c r="M769">
        <v>420.05</v>
      </c>
      <c r="N769">
        <v>787.49</v>
      </c>
      <c r="O769">
        <v>94</v>
      </c>
      <c r="P769">
        <v>90</v>
      </c>
      <c r="Q769" s="1">
        <v>1.0444</v>
      </c>
      <c r="R769">
        <v>2</v>
      </c>
      <c r="S769">
        <v>1</v>
      </c>
    </row>
    <row r="770" spans="1:19">
      <c r="A770" t="s">
        <v>527</v>
      </c>
      <c r="B770" t="s">
        <v>570</v>
      </c>
      <c r="C770" t="s">
        <v>571</v>
      </c>
      <c r="D770" t="s">
        <v>588</v>
      </c>
      <c r="E770" t="s">
        <v>169</v>
      </c>
      <c r="F770">
        <v>0.4</v>
      </c>
      <c r="G770">
        <v>0</v>
      </c>
      <c r="H770">
        <v>0</v>
      </c>
      <c r="I770">
        <v>0.4</v>
      </c>
      <c r="J770">
        <v>0.4</v>
      </c>
      <c r="K770">
        <v>6.527997</v>
      </c>
      <c r="L770">
        <v>16.32</v>
      </c>
      <c r="M770">
        <v>195.84</v>
      </c>
      <c r="N770">
        <v>489.6</v>
      </c>
      <c r="O770">
        <v>63</v>
      </c>
      <c r="P770">
        <v>84</v>
      </c>
      <c r="Q770" s="1">
        <v>0.75</v>
      </c>
      <c r="R770">
        <v>2</v>
      </c>
      <c r="S770">
        <v>0</v>
      </c>
    </row>
    <row r="771" spans="1:19">
      <c r="A771" t="s">
        <v>527</v>
      </c>
      <c r="B771" t="s">
        <v>570</v>
      </c>
      <c r="C771" t="s">
        <v>571</v>
      </c>
      <c r="D771" t="s">
        <v>589</v>
      </c>
      <c r="E771" t="s">
        <v>169</v>
      </c>
      <c r="F771">
        <v>0.4</v>
      </c>
      <c r="G771">
        <v>0</v>
      </c>
      <c r="H771">
        <v>0</v>
      </c>
      <c r="I771">
        <v>0.4</v>
      </c>
      <c r="J771">
        <v>0.4</v>
      </c>
      <c r="K771">
        <v>7.6904749999999904</v>
      </c>
      <c r="L771">
        <v>19.23</v>
      </c>
      <c r="M771">
        <v>230.71</v>
      </c>
      <c r="N771">
        <v>576.79</v>
      </c>
      <c r="O771">
        <v>76</v>
      </c>
      <c r="P771">
        <v>92</v>
      </c>
      <c r="Q771" s="1">
        <v>0.82609999999999995</v>
      </c>
      <c r="R771">
        <v>2</v>
      </c>
      <c r="S771">
        <v>3</v>
      </c>
    </row>
    <row r="772" spans="1:19">
      <c r="A772" t="s">
        <v>527</v>
      </c>
      <c r="B772" t="s">
        <v>590</v>
      </c>
      <c r="C772" t="s">
        <v>591</v>
      </c>
      <c r="D772" t="s">
        <v>592</v>
      </c>
      <c r="E772" t="s">
        <v>169</v>
      </c>
      <c r="F772">
        <v>0.4</v>
      </c>
      <c r="G772">
        <v>0</v>
      </c>
      <c r="H772">
        <v>0</v>
      </c>
      <c r="I772">
        <v>0.4</v>
      </c>
      <c r="J772">
        <v>0.4</v>
      </c>
      <c r="K772">
        <v>8.6</v>
      </c>
      <c r="L772">
        <v>21.5</v>
      </c>
      <c r="M772">
        <v>258</v>
      </c>
      <c r="N772">
        <v>645</v>
      </c>
      <c r="O772">
        <v>86</v>
      </c>
      <c r="P772">
        <v>100</v>
      </c>
      <c r="Q772" s="1">
        <v>0.86</v>
      </c>
      <c r="R772">
        <v>2</v>
      </c>
      <c r="S772">
        <v>0</v>
      </c>
    </row>
    <row r="773" spans="1:19">
      <c r="A773" t="s">
        <v>527</v>
      </c>
      <c r="B773" t="s">
        <v>590</v>
      </c>
      <c r="C773" t="s">
        <v>591</v>
      </c>
      <c r="D773" t="s">
        <v>593</v>
      </c>
      <c r="E773" t="s">
        <v>169</v>
      </c>
      <c r="F773">
        <v>0.35299999999999998</v>
      </c>
      <c r="G773">
        <v>0</v>
      </c>
      <c r="H773">
        <v>0</v>
      </c>
      <c r="I773">
        <v>0.35299999999999998</v>
      </c>
      <c r="J773">
        <v>0.35299999999999998</v>
      </c>
      <c r="K773">
        <v>5.5</v>
      </c>
      <c r="L773">
        <v>15.58</v>
      </c>
      <c r="M773">
        <v>165</v>
      </c>
      <c r="N773">
        <v>467.42</v>
      </c>
      <c r="O773">
        <v>55</v>
      </c>
      <c r="P773">
        <v>72</v>
      </c>
      <c r="Q773" s="1">
        <v>0.76390000000000002</v>
      </c>
      <c r="R773">
        <v>2</v>
      </c>
      <c r="S773">
        <v>2</v>
      </c>
    </row>
    <row r="774" spans="1:19">
      <c r="A774" t="s">
        <v>527</v>
      </c>
      <c r="B774" t="s">
        <v>594</v>
      </c>
      <c r="C774" t="s">
        <v>595</v>
      </c>
      <c r="D774" t="s">
        <v>596</v>
      </c>
      <c r="E774" t="s">
        <v>169</v>
      </c>
      <c r="F774">
        <v>0.753</v>
      </c>
      <c r="G774">
        <v>8.3000000000000004E-2</v>
      </c>
      <c r="H774">
        <v>0</v>
      </c>
      <c r="I774">
        <v>0.66999999999999904</v>
      </c>
      <c r="J774">
        <v>0.66999999999999904</v>
      </c>
      <c r="K774">
        <v>10.8</v>
      </c>
      <c r="L774">
        <v>14.34</v>
      </c>
      <c r="M774">
        <v>324</v>
      </c>
      <c r="N774">
        <v>430.28</v>
      </c>
      <c r="O774">
        <v>54</v>
      </c>
      <c r="P774">
        <v>64</v>
      </c>
      <c r="Q774" s="1">
        <v>0.84379999999999999</v>
      </c>
      <c r="R774">
        <v>2</v>
      </c>
      <c r="S774">
        <v>3</v>
      </c>
    </row>
    <row r="775" spans="1:19">
      <c r="A775" t="s">
        <v>527</v>
      </c>
      <c r="B775" t="s">
        <v>594</v>
      </c>
      <c r="C775" t="s">
        <v>595</v>
      </c>
      <c r="D775" t="s">
        <v>597</v>
      </c>
      <c r="E775" t="s">
        <v>169</v>
      </c>
      <c r="F775">
        <v>0.753</v>
      </c>
      <c r="G775">
        <v>0.57650000000000001</v>
      </c>
      <c r="H775">
        <v>0</v>
      </c>
      <c r="I775">
        <v>0.17649999999999999</v>
      </c>
      <c r="J775">
        <v>0.17649999999999999</v>
      </c>
      <c r="K775">
        <v>18.2</v>
      </c>
      <c r="L775">
        <v>24.17</v>
      </c>
      <c r="M775">
        <v>546</v>
      </c>
      <c r="N775">
        <v>725.1</v>
      </c>
      <c r="O775">
        <v>91</v>
      </c>
      <c r="P775">
        <v>100</v>
      </c>
      <c r="Q775" s="1">
        <v>0.91</v>
      </c>
      <c r="R775">
        <v>2</v>
      </c>
      <c r="S775">
        <v>5</v>
      </c>
    </row>
    <row r="776" spans="1:19">
      <c r="A776" t="s">
        <v>527</v>
      </c>
      <c r="B776" t="s">
        <v>594</v>
      </c>
      <c r="C776" t="s">
        <v>595</v>
      </c>
      <c r="D776" t="s">
        <v>598</v>
      </c>
      <c r="E776" t="s">
        <v>169</v>
      </c>
      <c r="F776">
        <v>0.753</v>
      </c>
      <c r="G776">
        <v>0.753</v>
      </c>
      <c r="H776">
        <v>0</v>
      </c>
      <c r="I776">
        <v>0</v>
      </c>
      <c r="J776">
        <v>0</v>
      </c>
      <c r="K776">
        <v>13.957141500000001</v>
      </c>
      <c r="L776">
        <v>18.54</v>
      </c>
      <c r="M776">
        <v>418.71</v>
      </c>
      <c r="N776">
        <v>556.05999999999995</v>
      </c>
      <c r="O776">
        <v>69</v>
      </c>
      <c r="P776">
        <v>82</v>
      </c>
      <c r="Q776" s="1">
        <v>0.84150000000000003</v>
      </c>
      <c r="R776">
        <v>2</v>
      </c>
      <c r="S776">
        <v>0</v>
      </c>
    </row>
    <row r="777" spans="1:19">
      <c r="A777" t="s">
        <v>527</v>
      </c>
      <c r="B777" t="s">
        <v>594</v>
      </c>
      <c r="C777" t="s">
        <v>595</v>
      </c>
      <c r="D777" t="s">
        <v>599</v>
      </c>
      <c r="E777" t="s">
        <v>169</v>
      </c>
      <c r="F777">
        <v>2.21599999999999</v>
      </c>
      <c r="G777">
        <v>0</v>
      </c>
      <c r="H777">
        <v>0</v>
      </c>
      <c r="I777">
        <v>2.21599999999999</v>
      </c>
      <c r="J777">
        <v>2.21599999999999</v>
      </c>
      <c r="K777">
        <v>34.467996765599999</v>
      </c>
      <c r="L777">
        <v>15.55</v>
      </c>
      <c r="M777">
        <v>1034.04</v>
      </c>
      <c r="N777">
        <v>466.62</v>
      </c>
      <c r="O777">
        <v>143</v>
      </c>
      <c r="P777">
        <v>160</v>
      </c>
      <c r="Q777" s="1">
        <v>0.89380000000000004</v>
      </c>
      <c r="R777">
        <v>5</v>
      </c>
      <c r="S777">
        <v>11</v>
      </c>
    </row>
    <row r="778" spans="1:19">
      <c r="A778" t="s">
        <v>527</v>
      </c>
      <c r="B778" t="s">
        <v>594</v>
      </c>
      <c r="C778" t="s">
        <v>595</v>
      </c>
      <c r="D778" t="s">
        <v>600</v>
      </c>
      <c r="E778" t="s">
        <v>169</v>
      </c>
      <c r="F778">
        <v>1.3295999999999999</v>
      </c>
      <c r="G778">
        <v>0.88639999999999997</v>
      </c>
      <c r="H778">
        <v>0</v>
      </c>
      <c r="I778">
        <v>0.44319999999999998</v>
      </c>
      <c r="J778">
        <v>0.44319999999999998</v>
      </c>
      <c r="K778">
        <v>25.986663400000001</v>
      </c>
      <c r="L778">
        <v>19.54</v>
      </c>
      <c r="M778">
        <v>779.6</v>
      </c>
      <c r="N778">
        <v>586.34</v>
      </c>
      <c r="O778">
        <v>108</v>
      </c>
      <c r="P778">
        <v>96</v>
      </c>
      <c r="Q778" s="1">
        <v>1.125</v>
      </c>
      <c r="R778">
        <v>3</v>
      </c>
      <c r="S778">
        <v>4</v>
      </c>
    </row>
    <row r="779" spans="1:19">
      <c r="A779" t="s">
        <v>527</v>
      </c>
      <c r="B779" t="s">
        <v>528</v>
      </c>
      <c r="C779" t="s">
        <v>529</v>
      </c>
      <c r="D779" t="s">
        <v>530</v>
      </c>
      <c r="E779" t="s">
        <v>202</v>
      </c>
      <c r="F779">
        <v>0.2</v>
      </c>
      <c r="G779">
        <v>0</v>
      </c>
      <c r="H779">
        <v>0</v>
      </c>
      <c r="I779">
        <v>0.2</v>
      </c>
      <c r="J779">
        <v>0.2</v>
      </c>
      <c r="K779">
        <v>4.7</v>
      </c>
      <c r="L779">
        <v>23.5</v>
      </c>
      <c r="M779">
        <v>141</v>
      </c>
      <c r="N779">
        <v>705</v>
      </c>
      <c r="O779">
        <v>47</v>
      </c>
      <c r="P779">
        <v>50</v>
      </c>
      <c r="Q779" s="1">
        <v>0.94</v>
      </c>
      <c r="R779">
        <v>1</v>
      </c>
      <c r="S779">
        <v>1</v>
      </c>
    </row>
    <row r="780" spans="1:19">
      <c r="A780" t="s">
        <v>527</v>
      </c>
      <c r="B780" t="s">
        <v>532</v>
      </c>
      <c r="C780" t="s">
        <v>533</v>
      </c>
      <c r="D780" t="s">
        <v>535</v>
      </c>
      <c r="E780" t="s">
        <v>202</v>
      </c>
      <c r="F780">
        <v>0.4</v>
      </c>
      <c r="G780">
        <v>0</v>
      </c>
      <c r="H780">
        <v>0</v>
      </c>
      <c r="I780">
        <v>0.4</v>
      </c>
      <c r="J780">
        <v>0.4</v>
      </c>
      <c r="K780">
        <v>11</v>
      </c>
      <c r="L780">
        <v>27.5</v>
      </c>
      <c r="M780">
        <v>330</v>
      </c>
      <c r="N780">
        <v>825</v>
      </c>
      <c r="O780">
        <v>110</v>
      </c>
      <c r="P780">
        <v>100</v>
      </c>
      <c r="Q780" s="1">
        <v>1.1000000000000001</v>
      </c>
      <c r="R780">
        <v>2</v>
      </c>
      <c r="S780">
        <v>21</v>
      </c>
    </row>
    <row r="781" spans="1:19">
      <c r="A781" t="s">
        <v>527</v>
      </c>
      <c r="B781" t="s">
        <v>532</v>
      </c>
      <c r="C781" t="s">
        <v>533</v>
      </c>
      <c r="D781" t="s">
        <v>536</v>
      </c>
      <c r="E781" t="s">
        <v>202</v>
      </c>
      <c r="F781">
        <v>0.17649999999999999</v>
      </c>
      <c r="G781">
        <v>0</v>
      </c>
      <c r="H781">
        <v>0</v>
      </c>
      <c r="I781">
        <v>0.17649999999999999</v>
      </c>
      <c r="J781">
        <v>0.17649999999999999</v>
      </c>
      <c r="K781">
        <v>2.63998</v>
      </c>
      <c r="L781">
        <v>14.96</v>
      </c>
      <c r="M781">
        <v>79.2</v>
      </c>
      <c r="N781">
        <v>448.72</v>
      </c>
      <c r="O781">
        <v>28</v>
      </c>
      <c r="P781">
        <v>32</v>
      </c>
      <c r="Q781" s="1">
        <v>0.875</v>
      </c>
      <c r="R781">
        <v>1</v>
      </c>
      <c r="S781">
        <v>3</v>
      </c>
    </row>
    <row r="782" spans="1:19">
      <c r="A782" t="s">
        <v>527</v>
      </c>
      <c r="B782" t="s">
        <v>532</v>
      </c>
      <c r="C782" t="s">
        <v>533</v>
      </c>
      <c r="D782" t="s">
        <v>538</v>
      </c>
      <c r="E782" t="s">
        <v>202</v>
      </c>
      <c r="F782">
        <v>0.97240000000000004</v>
      </c>
      <c r="G782">
        <v>0</v>
      </c>
      <c r="H782">
        <v>0</v>
      </c>
      <c r="I782">
        <v>0.97240000000000004</v>
      </c>
      <c r="J782">
        <v>0.97240000000000004</v>
      </c>
      <c r="K782">
        <v>28.285674999999902</v>
      </c>
      <c r="L782">
        <v>29.09</v>
      </c>
      <c r="M782">
        <v>848.57</v>
      </c>
      <c r="N782">
        <v>872.66</v>
      </c>
      <c r="O782">
        <v>55</v>
      </c>
      <c r="P782">
        <v>60</v>
      </c>
      <c r="Q782" s="1">
        <v>0.91669999999999996</v>
      </c>
      <c r="R782">
        <v>2</v>
      </c>
      <c r="S782">
        <v>0</v>
      </c>
    </row>
    <row r="783" spans="1:19">
      <c r="A783" t="s">
        <v>527</v>
      </c>
      <c r="B783" t="s">
        <v>544</v>
      </c>
      <c r="C783" t="s">
        <v>545</v>
      </c>
      <c r="D783" t="s">
        <v>547</v>
      </c>
      <c r="E783" t="s">
        <v>202</v>
      </c>
      <c r="F783">
        <v>0.3765</v>
      </c>
      <c r="G783">
        <v>0</v>
      </c>
      <c r="H783">
        <v>0</v>
      </c>
      <c r="I783">
        <v>0.3765</v>
      </c>
      <c r="J783">
        <v>0.3765</v>
      </c>
      <c r="K783">
        <v>9.7142759999999999</v>
      </c>
      <c r="L783">
        <v>25.8</v>
      </c>
      <c r="M783">
        <v>291.43</v>
      </c>
      <c r="N783">
        <v>774.05</v>
      </c>
      <c r="O783">
        <v>34</v>
      </c>
      <c r="P783">
        <v>32</v>
      </c>
      <c r="Q783" s="1">
        <v>1.0625</v>
      </c>
      <c r="R783">
        <v>1</v>
      </c>
      <c r="S783">
        <v>5</v>
      </c>
    </row>
    <row r="784" spans="1:19">
      <c r="A784" t="s">
        <v>527</v>
      </c>
      <c r="B784" t="s">
        <v>551</v>
      </c>
      <c r="C784" t="s">
        <v>552</v>
      </c>
      <c r="D784" t="s">
        <v>554</v>
      </c>
      <c r="E784" t="s">
        <v>202</v>
      </c>
      <c r="F784">
        <v>0.30980000000000002</v>
      </c>
      <c r="G784">
        <v>0</v>
      </c>
      <c r="H784">
        <v>0</v>
      </c>
      <c r="I784">
        <v>0.30980000000000002</v>
      </c>
      <c r="J784">
        <v>0.30980000000000002</v>
      </c>
      <c r="K784">
        <v>5.6666666644000001</v>
      </c>
      <c r="L784">
        <v>18.29</v>
      </c>
      <c r="M784">
        <v>170</v>
      </c>
      <c r="N784">
        <v>548.74</v>
      </c>
      <c r="O784">
        <v>34</v>
      </c>
      <c r="P784">
        <v>50</v>
      </c>
      <c r="Q784" s="1">
        <v>0.68</v>
      </c>
      <c r="R784">
        <v>1</v>
      </c>
      <c r="S784">
        <v>0</v>
      </c>
    </row>
    <row r="785" spans="1:19">
      <c r="A785" t="s">
        <v>527</v>
      </c>
      <c r="B785" t="s">
        <v>551</v>
      </c>
      <c r="C785" t="s">
        <v>552</v>
      </c>
      <c r="D785" t="s">
        <v>555</v>
      </c>
      <c r="E785" t="s">
        <v>202</v>
      </c>
      <c r="F785">
        <v>0.2</v>
      </c>
      <c r="G785">
        <v>0</v>
      </c>
      <c r="H785">
        <v>0</v>
      </c>
      <c r="I785">
        <v>0.2</v>
      </c>
      <c r="J785">
        <v>0.2</v>
      </c>
      <c r="K785">
        <v>4.8</v>
      </c>
      <c r="L785">
        <v>24</v>
      </c>
      <c r="M785">
        <v>144</v>
      </c>
      <c r="N785">
        <v>720</v>
      </c>
      <c r="O785">
        <v>48</v>
      </c>
      <c r="P785">
        <v>50</v>
      </c>
      <c r="Q785" s="1">
        <v>0.96</v>
      </c>
      <c r="R785">
        <v>1</v>
      </c>
      <c r="S785">
        <v>0</v>
      </c>
    </row>
    <row r="786" spans="1:19">
      <c r="A786" t="s">
        <v>527</v>
      </c>
      <c r="B786" t="s">
        <v>551</v>
      </c>
      <c r="C786" t="s">
        <v>552</v>
      </c>
      <c r="D786" t="s">
        <v>604</v>
      </c>
      <c r="E786" t="s">
        <v>202</v>
      </c>
      <c r="F786">
        <v>0.2</v>
      </c>
      <c r="G786">
        <v>0</v>
      </c>
      <c r="H786">
        <v>0</v>
      </c>
      <c r="I786">
        <v>0.2</v>
      </c>
      <c r="J786">
        <v>0.2</v>
      </c>
      <c r="K786">
        <v>5.4</v>
      </c>
      <c r="L786">
        <v>27</v>
      </c>
      <c r="M786">
        <v>162</v>
      </c>
      <c r="N786">
        <v>810</v>
      </c>
      <c r="O786">
        <v>54</v>
      </c>
      <c r="P786">
        <v>50</v>
      </c>
      <c r="Q786" s="1">
        <v>1.08</v>
      </c>
      <c r="R786">
        <v>1</v>
      </c>
      <c r="S786">
        <v>0</v>
      </c>
    </row>
    <row r="787" spans="1:19">
      <c r="A787" t="s">
        <v>527</v>
      </c>
      <c r="B787" t="s">
        <v>570</v>
      </c>
      <c r="C787" t="s">
        <v>571</v>
      </c>
      <c r="D787" t="s">
        <v>579</v>
      </c>
      <c r="E787" t="s">
        <v>202</v>
      </c>
      <c r="F787">
        <v>1.3334999999999999</v>
      </c>
      <c r="G787">
        <v>0</v>
      </c>
      <c r="H787">
        <v>0</v>
      </c>
      <c r="I787">
        <v>1.3334999999999999</v>
      </c>
      <c r="J787">
        <v>1.3334999999999999</v>
      </c>
      <c r="K787">
        <v>28.933326099999999</v>
      </c>
      <c r="L787">
        <v>21.7</v>
      </c>
      <c r="M787">
        <v>868</v>
      </c>
      <c r="N787">
        <v>650.91999999999996</v>
      </c>
      <c r="O787">
        <v>217</v>
      </c>
      <c r="P787">
        <v>225</v>
      </c>
      <c r="Q787" s="1">
        <v>0.96440000000000003</v>
      </c>
      <c r="R787">
        <v>5</v>
      </c>
      <c r="S787">
        <v>14</v>
      </c>
    </row>
    <row r="788" spans="1:19">
      <c r="A788" t="s">
        <v>527</v>
      </c>
      <c r="B788" t="s">
        <v>570</v>
      </c>
      <c r="C788" t="s">
        <v>571</v>
      </c>
      <c r="D788" t="s">
        <v>582</v>
      </c>
      <c r="E788" t="s">
        <v>202</v>
      </c>
      <c r="F788">
        <v>1.2</v>
      </c>
      <c r="G788">
        <v>0</v>
      </c>
      <c r="H788">
        <v>0</v>
      </c>
      <c r="I788">
        <v>1.2</v>
      </c>
      <c r="J788">
        <v>1.2</v>
      </c>
      <c r="K788">
        <v>19</v>
      </c>
      <c r="L788">
        <v>15.83</v>
      </c>
      <c r="M788">
        <v>570</v>
      </c>
      <c r="N788">
        <v>475</v>
      </c>
      <c r="O788">
        <v>95</v>
      </c>
      <c r="P788">
        <v>132</v>
      </c>
      <c r="Q788" s="1">
        <v>0.71970000000000001</v>
      </c>
      <c r="R788">
        <v>3</v>
      </c>
      <c r="S788">
        <v>0</v>
      </c>
    </row>
    <row r="789" spans="1:19">
      <c r="A789" t="s">
        <v>527</v>
      </c>
      <c r="B789" t="s">
        <v>570</v>
      </c>
      <c r="C789" t="s">
        <v>571</v>
      </c>
      <c r="D789" t="s">
        <v>584</v>
      </c>
      <c r="E789" t="s">
        <v>202</v>
      </c>
      <c r="F789">
        <v>0.33329999999999999</v>
      </c>
      <c r="G789">
        <v>0</v>
      </c>
      <c r="H789">
        <v>0</v>
      </c>
      <c r="I789">
        <v>0.33329999999999999</v>
      </c>
      <c r="J789">
        <v>0.33329999999999999</v>
      </c>
      <c r="K789">
        <v>7.2914159999999999</v>
      </c>
      <c r="L789">
        <v>21.88</v>
      </c>
      <c r="M789">
        <v>218.74</v>
      </c>
      <c r="N789">
        <v>656.29</v>
      </c>
      <c r="O789">
        <v>44</v>
      </c>
      <c r="P789">
        <v>45</v>
      </c>
      <c r="Q789" s="1">
        <v>0.9778</v>
      </c>
      <c r="R789">
        <v>1</v>
      </c>
      <c r="S789">
        <v>6</v>
      </c>
    </row>
    <row r="790" spans="1:19">
      <c r="A790" t="s">
        <v>527</v>
      </c>
      <c r="B790" t="s">
        <v>570</v>
      </c>
      <c r="C790" t="s">
        <v>571</v>
      </c>
      <c r="D790" t="s">
        <v>586</v>
      </c>
      <c r="E790" t="s">
        <v>202</v>
      </c>
      <c r="F790">
        <v>0.26669999999999999</v>
      </c>
      <c r="G790">
        <v>0</v>
      </c>
      <c r="H790">
        <v>0</v>
      </c>
      <c r="I790">
        <v>0.26669999999999999</v>
      </c>
      <c r="J790">
        <v>0.26669999999999999</v>
      </c>
      <c r="K790">
        <v>4.0228479999999998</v>
      </c>
      <c r="L790">
        <v>15.08</v>
      </c>
      <c r="M790">
        <v>120.69</v>
      </c>
      <c r="N790">
        <v>452.51</v>
      </c>
      <c r="O790">
        <v>32</v>
      </c>
      <c r="P790">
        <v>42</v>
      </c>
      <c r="Q790" s="1">
        <v>0.76190000000000002</v>
      </c>
      <c r="R790">
        <v>1</v>
      </c>
      <c r="S790">
        <v>0</v>
      </c>
    </row>
    <row r="791" spans="1:19">
      <c r="A791" t="s">
        <v>527</v>
      </c>
      <c r="B791" t="s">
        <v>570</v>
      </c>
      <c r="C791" t="s">
        <v>571</v>
      </c>
      <c r="D791" t="s">
        <v>587</v>
      </c>
      <c r="E791" t="s">
        <v>202</v>
      </c>
      <c r="F791">
        <v>0.26669999999999999</v>
      </c>
      <c r="G791">
        <v>0</v>
      </c>
      <c r="H791">
        <v>0</v>
      </c>
      <c r="I791">
        <v>0.26669999999999999</v>
      </c>
      <c r="J791">
        <v>0.26669999999999999</v>
      </c>
      <c r="K791">
        <v>2.8914219999999999</v>
      </c>
      <c r="L791">
        <v>10.84</v>
      </c>
      <c r="M791">
        <v>86.74</v>
      </c>
      <c r="N791">
        <v>325.24</v>
      </c>
      <c r="O791">
        <v>23</v>
      </c>
      <c r="P791">
        <v>42</v>
      </c>
      <c r="Q791" s="1">
        <v>0.54759999999999998</v>
      </c>
      <c r="R791">
        <v>1</v>
      </c>
      <c r="S791">
        <v>0</v>
      </c>
    </row>
    <row r="792" spans="1:19">
      <c r="A792" t="s">
        <v>527</v>
      </c>
      <c r="B792" t="s">
        <v>594</v>
      </c>
      <c r="C792" t="s">
        <v>595</v>
      </c>
      <c r="D792" t="s">
        <v>596</v>
      </c>
      <c r="E792" t="s">
        <v>202</v>
      </c>
      <c r="F792">
        <v>0.3765</v>
      </c>
      <c r="G792">
        <v>0</v>
      </c>
      <c r="H792">
        <v>0</v>
      </c>
      <c r="I792">
        <v>0.3765</v>
      </c>
      <c r="J792">
        <v>0.3765</v>
      </c>
      <c r="K792">
        <v>6</v>
      </c>
      <c r="L792">
        <v>15.94</v>
      </c>
      <c r="M792">
        <v>180</v>
      </c>
      <c r="N792">
        <v>478.09</v>
      </c>
      <c r="O792">
        <v>30</v>
      </c>
      <c r="P792">
        <v>32</v>
      </c>
      <c r="Q792" s="1">
        <v>0.9375</v>
      </c>
      <c r="R792">
        <v>1</v>
      </c>
      <c r="S792">
        <v>9</v>
      </c>
    </row>
    <row r="793" spans="1:19">
      <c r="A793" t="s">
        <v>527</v>
      </c>
      <c r="B793" t="s">
        <v>594</v>
      </c>
      <c r="C793" t="s">
        <v>595</v>
      </c>
      <c r="D793" t="s">
        <v>597</v>
      </c>
      <c r="E793" t="s">
        <v>202</v>
      </c>
      <c r="F793">
        <v>0.3765</v>
      </c>
      <c r="G793">
        <v>0</v>
      </c>
      <c r="H793">
        <v>0</v>
      </c>
      <c r="I793">
        <v>0.3765</v>
      </c>
      <c r="J793">
        <v>0.3765</v>
      </c>
      <c r="K793">
        <v>14.2</v>
      </c>
      <c r="L793">
        <v>37.72</v>
      </c>
      <c r="M793">
        <v>426</v>
      </c>
      <c r="N793">
        <v>1131.47</v>
      </c>
      <c r="O793">
        <v>71</v>
      </c>
      <c r="P793">
        <v>50</v>
      </c>
      <c r="Q793" s="1">
        <v>1.42</v>
      </c>
      <c r="R793">
        <v>1</v>
      </c>
      <c r="S793">
        <v>3</v>
      </c>
    </row>
    <row r="794" spans="1:19">
      <c r="A794" t="s">
        <v>527</v>
      </c>
      <c r="B794" t="s">
        <v>594</v>
      </c>
      <c r="C794" t="s">
        <v>595</v>
      </c>
      <c r="D794" t="s">
        <v>598</v>
      </c>
      <c r="E794" t="s">
        <v>202</v>
      </c>
      <c r="F794">
        <v>0.3765</v>
      </c>
      <c r="G794">
        <v>0</v>
      </c>
      <c r="H794">
        <v>0</v>
      </c>
      <c r="I794">
        <v>0.3765</v>
      </c>
      <c r="J794">
        <v>0.3765</v>
      </c>
      <c r="K794">
        <v>11.2</v>
      </c>
      <c r="L794">
        <v>29.75</v>
      </c>
      <c r="M794">
        <v>336</v>
      </c>
      <c r="N794">
        <v>892.43</v>
      </c>
      <c r="O794">
        <v>56</v>
      </c>
      <c r="P794">
        <v>50</v>
      </c>
      <c r="Q794" s="1">
        <v>1.1200000000000001</v>
      </c>
      <c r="R794">
        <v>1</v>
      </c>
      <c r="S794">
        <v>1</v>
      </c>
    </row>
    <row r="795" spans="1:19">
      <c r="A795" t="s">
        <v>527</v>
      </c>
      <c r="B795" t="s">
        <v>594</v>
      </c>
      <c r="C795" t="s">
        <v>595</v>
      </c>
      <c r="D795" t="s">
        <v>599</v>
      </c>
      <c r="E795" t="s">
        <v>202</v>
      </c>
      <c r="F795">
        <v>0.44319999999999998</v>
      </c>
      <c r="G795">
        <v>0</v>
      </c>
      <c r="H795">
        <v>0</v>
      </c>
      <c r="I795">
        <v>0.44319999999999998</v>
      </c>
      <c r="J795">
        <v>0.44319999999999998</v>
      </c>
      <c r="K795">
        <v>7.6999999989000001</v>
      </c>
      <c r="L795">
        <v>17.37</v>
      </c>
      <c r="M795">
        <v>231</v>
      </c>
      <c r="N795">
        <v>521.21</v>
      </c>
      <c r="O795">
        <v>33</v>
      </c>
      <c r="P795">
        <v>32</v>
      </c>
      <c r="Q795" s="1">
        <v>1.0313000000000001</v>
      </c>
      <c r="R795">
        <v>1</v>
      </c>
      <c r="S795">
        <v>17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
  <sheetViews>
    <sheetView workbookViewId="0"/>
  </sheetViews>
  <sheetFormatPr defaultRowHeight="14.45"/>
  <cols>
    <col min="1" max="1" width="14.28515625" bestFit="1" customWidth="1"/>
    <col min="2" max="2" width="17.28515625" bestFit="1" customWidth="1"/>
    <col min="3" max="3" width="14.7109375" bestFit="1" customWidth="1"/>
    <col min="4" max="5" width="15" bestFit="1" customWidth="1"/>
    <col min="6" max="6" width="11.85546875" bestFit="1" customWidth="1"/>
    <col min="7" max="7" width="14.7109375" bestFit="1" customWidth="1"/>
    <col min="8" max="9" width="15" bestFit="1" customWidth="1"/>
    <col min="10" max="10" width="13.5703125" bestFit="1" customWidth="1"/>
    <col min="11" max="11" width="14.7109375" bestFit="1" customWidth="1"/>
    <col min="12" max="13" width="15" bestFit="1" customWidth="1"/>
    <col min="14" max="14" width="21.7109375" bestFit="1" customWidth="1"/>
    <col min="15" max="15" width="24.42578125" bestFit="1" customWidth="1"/>
    <col min="16" max="17" width="24.7109375" bestFit="1" customWidth="1"/>
    <col min="18" max="18" width="12.5703125" bestFit="1" customWidth="1"/>
    <col min="19" max="19" width="14" bestFit="1" customWidth="1"/>
    <col min="20" max="21" width="14.28515625" bestFit="1" customWidth="1"/>
    <col min="22" max="22" width="23.5703125" bestFit="1" customWidth="1"/>
    <col min="23" max="23" width="26.28515625" bestFit="1" customWidth="1"/>
    <col min="24" max="24" width="26.7109375" bestFit="1" customWidth="1"/>
    <col min="25" max="25" width="26.5703125" bestFit="1" customWidth="1"/>
    <col min="26" max="76" width="15.5703125" bestFit="1" customWidth="1"/>
    <col min="77" max="77" width="12.85546875" bestFit="1" customWidth="1"/>
    <col min="78" max="161" width="12.7109375" bestFit="1" customWidth="1"/>
    <col min="162" max="162" width="15.5703125" bestFit="1" customWidth="1"/>
    <col min="163" max="188" width="14.5703125" bestFit="1" customWidth="1"/>
    <col min="189" max="189" width="17.42578125" bestFit="1" customWidth="1"/>
    <col min="190" max="190" width="10.7109375" bestFit="1" customWidth="1"/>
  </cols>
  <sheetData>
    <row r="1" spans="1:13">
      <c r="B1" s="2" t="s">
        <v>608</v>
      </c>
    </row>
    <row r="2" spans="1:13">
      <c r="B2" t="s">
        <v>23</v>
      </c>
      <c r="F2" t="s">
        <v>169</v>
      </c>
      <c r="J2" t="s">
        <v>202</v>
      </c>
    </row>
    <row r="3" spans="1:13">
      <c r="A3" s="2" t="s">
        <v>609</v>
      </c>
      <c r="B3" t="s">
        <v>610</v>
      </c>
      <c r="C3" t="s">
        <v>611</v>
      </c>
      <c r="D3" t="s">
        <v>612</v>
      </c>
      <c r="E3" t="s">
        <v>613</v>
      </c>
      <c r="F3" t="s">
        <v>610</v>
      </c>
      <c r="G3" t="s">
        <v>611</v>
      </c>
      <c r="H3" t="s">
        <v>612</v>
      </c>
      <c r="I3" t="s">
        <v>613</v>
      </c>
      <c r="J3" t="s">
        <v>610</v>
      </c>
      <c r="K3" t="s">
        <v>611</v>
      </c>
      <c r="L3" t="s">
        <v>612</v>
      </c>
      <c r="M3" t="s">
        <v>613</v>
      </c>
    </row>
    <row r="4" spans="1:13">
      <c r="A4" s="3" t="s">
        <v>89</v>
      </c>
      <c r="B4" s="4">
        <v>3.0000000000000004</v>
      </c>
      <c r="C4" s="4">
        <v>1.2</v>
      </c>
      <c r="D4" s="4">
        <v>0.4</v>
      </c>
      <c r="E4" s="4">
        <v>1.4</v>
      </c>
      <c r="F4" s="4">
        <v>2.8000000000000003</v>
      </c>
      <c r="G4" s="4">
        <v>1</v>
      </c>
      <c r="H4" s="4">
        <v>0.4</v>
      </c>
      <c r="I4" s="4">
        <v>1.4</v>
      </c>
      <c r="J4" s="4">
        <v>0.60000000000000009</v>
      </c>
      <c r="K4" s="4">
        <v>0</v>
      </c>
      <c r="L4" s="4">
        <v>0</v>
      </c>
      <c r="M4" s="4">
        <v>0.60000000000000009</v>
      </c>
    </row>
    <row r="5" spans="1:13">
      <c r="A5" s="3" t="s">
        <v>614</v>
      </c>
      <c r="B5" s="4">
        <v>3.0000000000000004</v>
      </c>
      <c r="C5" s="4">
        <v>1.2</v>
      </c>
      <c r="D5" s="4">
        <v>0.4</v>
      </c>
      <c r="E5" s="4">
        <v>1.4</v>
      </c>
      <c r="F5" s="4">
        <v>2.8000000000000003</v>
      </c>
      <c r="G5" s="4">
        <v>1</v>
      </c>
      <c r="H5" s="4">
        <v>0.4</v>
      </c>
      <c r="I5" s="4">
        <v>1.4</v>
      </c>
      <c r="J5" s="4">
        <v>0.60000000000000009</v>
      </c>
      <c r="K5" s="4">
        <v>0</v>
      </c>
      <c r="L5" s="4">
        <v>0</v>
      </c>
      <c r="M5" s="4">
        <v>0.60000000000000009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5"/>
  <sheetViews>
    <sheetView workbookViewId="0">
      <selection activeCell="H26" sqref="A1:M56"/>
    </sheetView>
  </sheetViews>
  <sheetFormatPr defaultRowHeight="14.45"/>
  <cols>
    <col min="1" max="1" width="14.28515625" bestFit="1" customWidth="1"/>
    <col min="2" max="2" width="29.42578125" bestFit="1" customWidth="1"/>
    <col min="3" max="3" width="18" bestFit="1" customWidth="1"/>
    <col min="4" max="4" width="15.5703125" bestFit="1" customWidth="1"/>
    <col min="5" max="5" width="15.7109375" bestFit="1" customWidth="1"/>
    <col min="6" max="6" width="22.140625" bestFit="1" customWidth="1"/>
    <col min="7" max="7" width="29.42578125" bestFit="1" customWidth="1"/>
    <col min="8" max="8" width="18" bestFit="1" customWidth="1"/>
    <col min="9" max="9" width="15.5703125" bestFit="1" customWidth="1"/>
    <col min="10" max="10" width="15.7109375" bestFit="1" customWidth="1"/>
    <col min="11" max="11" width="22.140625" bestFit="1" customWidth="1"/>
    <col min="12" max="12" width="29.42578125" bestFit="1" customWidth="1"/>
    <col min="13" max="13" width="18" bestFit="1" customWidth="1"/>
    <col min="14" max="14" width="15.5703125" bestFit="1" customWidth="1"/>
    <col min="15" max="15" width="15.7109375" bestFit="1" customWidth="1"/>
    <col min="16" max="16" width="22.140625" bestFit="1" customWidth="1"/>
    <col min="17" max="17" width="38.28515625" bestFit="1" customWidth="1"/>
    <col min="18" max="18" width="27.28515625" bestFit="1" customWidth="1"/>
    <col min="19" max="19" width="25.28515625" bestFit="1" customWidth="1"/>
    <col min="20" max="20" width="25" bestFit="1" customWidth="1"/>
    <col min="21" max="21" width="31" bestFit="1" customWidth="1"/>
    <col min="22" max="22" width="27.7109375" bestFit="1" customWidth="1"/>
    <col min="23" max="23" width="16.7109375" bestFit="1" customWidth="1"/>
    <col min="24" max="24" width="14.7109375" bestFit="1" customWidth="1"/>
    <col min="25" max="25" width="14.5703125" bestFit="1" customWidth="1"/>
    <col min="26" max="26" width="20.42578125" bestFit="1" customWidth="1"/>
    <col min="27" max="27" width="40.140625" bestFit="1" customWidth="1"/>
    <col min="28" max="28" width="29.140625" bestFit="1" customWidth="1"/>
    <col min="29" max="29" width="27.140625" bestFit="1" customWidth="1"/>
    <col min="30" max="30" width="26.85546875" bestFit="1" customWidth="1"/>
    <col min="31" max="31" width="32.7109375" bestFit="1" customWidth="1"/>
  </cols>
  <sheetData>
    <row r="1" spans="1:16">
      <c r="B1" s="2" t="s">
        <v>608</v>
      </c>
    </row>
    <row r="2" spans="1:16">
      <c r="B2" t="s">
        <v>23</v>
      </c>
      <c r="G2" t="s">
        <v>169</v>
      </c>
      <c r="L2" t="s">
        <v>202</v>
      </c>
    </row>
    <row r="3" spans="1:16">
      <c r="A3" s="2" t="s">
        <v>609</v>
      </c>
      <c r="B3" t="s">
        <v>615</v>
      </c>
      <c r="C3" t="s">
        <v>616</v>
      </c>
      <c r="D3" t="s">
        <v>617</v>
      </c>
      <c r="E3" t="s">
        <v>618</v>
      </c>
      <c r="F3" t="s">
        <v>619</v>
      </c>
      <c r="G3" t="s">
        <v>615</v>
      </c>
      <c r="H3" t="s">
        <v>616</v>
      </c>
      <c r="I3" t="s">
        <v>617</v>
      </c>
      <c r="J3" t="s">
        <v>618</v>
      </c>
      <c r="K3" t="s">
        <v>619</v>
      </c>
      <c r="L3" t="s">
        <v>615</v>
      </c>
      <c r="M3" t="s">
        <v>616</v>
      </c>
      <c r="N3" t="s">
        <v>617</v>
      </c>
      <c r="O3" t="s">
        <v>618</v>
      </c>
      <c r="P3" t="s">
        <v>619</v>
      </c>
    </row>
    <row r="4" spans="1:16">
      <c r="A4" s="3" t="s">
        <v>89</v>
      </c>
      <c r="B4" s="96">
        <v>15</v>
      </c>
      <c r="C4" s="96">
        <v>501</v>
      </c>
      <c r="D4" s="96">
        <v>722</v>
      </c>
      <c r="E4" s="5">
        <v>0.69390581717451527</v>
      </c>
      <c r="F4" s="96">
        <v>15</v>
      </c>
      <c r="G4" s="96">
        <v>14</v>
      </c>
      <c r="H4" s="96">
        <v>443</v>
      </c>
      <c r="I4" s="96">
        <v>643</v>
      </c>
      <c r="J4" s="5">
        <v>0.68895800933125972</v>
      </c>
      <c r="K4" s="96">
        <v>8</v>
      </c>
      <c r="L4" s="96">
        <v>3</v>
      </c>
      <c r="M4" s="96">
        <v>124</v>
      </c>
      <c r="N4" s="96">
        <v>150</v>
      </c>
      <c r="O4" s="5">
        <v>0.82666666666666666</v>
      </c>
      <c r="P4" s="96">
        <v>17</v>
      </c>
    </row>
    <row r="5" spans="1:16">
      <c r="A5" s="3" t="s">
        <v>614</v>
      </c>
      <c r="B5" s="96">
        <v>15</v>
      </c>
      <c r="C5" s="96">
        <v>501</v>
      </c>
      <c r="D5" s="96">
        <v>722</v>
      </c>
      <c r="E5" s="5">
        <v>0.69390581717451527</v>
      </c>
      <c r="F5" s="96">
        <v>15</v>
      </c>
      <c r="G5" s="96">
        <v>14</v>
      </c>
      <c r="H5" s="96">
        <v>443</v>
      </c>
      <c r="I5" s="96">
        <v>643</v>
      </c>
      <c r="J5" s="5">
        <v>0.68895800933125972</v>
      </c>
      <c r="K5" s="96">
        <v>8</v>
      </c>
      <c r="L5" s="96">
        <v>3</v>
      </c>
      <c r="M5" s="96">
        <v>124</v>
      </c>
      <c r="N5" s="96">
        <v>150</v>
      </c>
      <c r="O5" s="5">
        <v>0.82666666666666666</v>
      </c>
      <c r="P5" s="96">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5"/>
  <sheetViews>
    <sheetView workbookViewId="0">
      <selection activeCell="A2" sqref="A2"/>
    </sheetView>
  </sheetViews>
  <sheetFormatPr defaultRowHeight="14.45"/>
  <cols>
    <col min="1" max="1" width="14.28515625" bestFit="1" customWidth="1"/>
    <col min="2" max="2" width="17.28515625" bestFit="1" customWidth="1"/>
    <col min="3" max="3" width="13.42578125" bestFit="1" customWidth="1"/>
    <col min="4" max="4" width="12" bestFit="1" customWidth="1"/>
    <col min="5" max="5" width="13.42578125" bestFit="1" customWidth="1"/>
    <col min="6" max="6" width="13.5703125" bestFit="1" customWidth="1"/>
    <col min="7" max="7" width="13.42578125" bestFit="1" customWidth="1"/>
    <col min="8" max="8" width="21.85546875" bestFit="1" customWidth="1"/>
    <col min="9" max="9" width="23.140625" bestFit="1" customWidth="1"/>
    <col min="10" max="11" width="12.5703125" bestFit="1" customWidth="1"/>
    <col min="12" max="12" width="23.7109375" bestFit="1" customWidth="1"/>
    <col min="13" max="13" width="24.85546875" bestFit="1" customWidth="1"/>
  </cols>
  <sheetData>
    <row r="1" spans="1:7">
      <c r="B1" s="2" t="s">
        <v>608</v>
      </c>
    </row>
    <row r="2" spans="1:7">
      <c r="B2" t="s">
        <v>23</v>
      </c>
      <c r="D2" t="s">
        <v>169</v>
      </c>
      <c r="F2" t="s">
        <v>202</v>
      </c>
    </row>
    <row r="3" spans="1:7">
      <c r="A3" s="2" t="s">
        <v>609</v>
      </c>
      <c r="B3" t="s">
        <v>620</v>
      </c>
      <c r="C3" t="s">
        <v>621</v>
      </c>
      <c r="D3" t="s">
        <v>620</v>
      </c>
      <c r="E3" t="s">
        <v>621</v>
      </c>
      <c r="F3" t="s">
        <v>620</v>
      </c>
      <c r="G3" t="s">
        <v>621</v>
      </c>
    </row>
    <row r="4" spans="1:7">
      <c r="A4" s="3" t="s">
        <v>89</v>
      </c>
      <c r="B4" s="4">
        <v>49.903373000000002</v>
      </c>
      <c r="C4" s="4">
        <v>1497.1</v>
      </c>
      <c r="D4" s="4">
        <v>43.984930000000006</v>
      </c>
      <c r="E4" s="4">
        <v>1319.55</v>
      </c>
      <c r="F4" s="4">
        <v>12.4</v>
      </c>
      <c r="G4" s="4">
        <v>372</v>
      </c>
    </row>
    <row r="5" spans="1:7">
      <c r="A5" s="3" t="s">
        <v>614</v>
      </c>
      <c r="B5" s="4">
        <v>49.903373000000002</v>
      </c>
      <c r="C5" s="4">
        <v>1497.1</v>
      </c>
      <c r="D5" s="4">
        <v>43.984930000000006</v>
      </c>
      <c r="E5" s="4">
        <v>1319.55</v>
      </c>
      <c r="F5" s="4">
        <v>12.4</v>
      </c>
      <c r="G5" s="4">
        <v>372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4"/>
    <pageSetUpPr fitToPage="1"/>
  </sheetPr>
  <dimension ref="E1:H31"/>
  <sheetViews>
    <sheetView showGridLines="0" showRowColHeaders="0" zoomScaleNormal="100" workbookViewId="0">
      <selection activeCell="F8" sqref="F8"/>
    </sheetView>
  </sheetViews>
  <sheetFormatPr defaultColWidth="8.85546875" defaultRowHeight="14.45"/>
  <cols>
    <col min="1" max="4" width="8.85546875" style="8"/>
    <col min="5" max="5" width="15.140625" style="8" bestFit="1" customWidth="1"/>
    <col min="6" max="8" width="12.28515625" style="8" customWidth="1"/>
    <col min="9" max="16384" width="8.85546875" style="8"/>
  </cols>
  <sheetData>
    <row r="1" spans="5:8">
      <c r="E1" s="9" t="s">
        <v>622</v>
      </c>
    </row>
    <row r="2" spans="5:8">
      <c r="E2" s="37" t="s">
        <v>623</v>
      </c>
      <c r="F2" s="41" t="s">
        <v>23</v>
      </c>
      <c r="G2" s="41" t="s">
        <v>169</v>
      </c>
      <c r="H2" s="57" t="s">
        <v>202</v>
      </c>
    </row>
    <row r="3" spans="5:8">
      <c r="E3" s="58" t="s">
        <v>5</v>
      </c>
      <c r="F3" s="59">
        <f>IFERROR(GETPIVOTDATA("Sum of FTEF",FTEF_Pivot!$A$1,"Term","Fall 2023"),"--")</f>
        <v>3.0000000000000004</v>
      </c>
      <c r="G3" s="59">
        <f>IFERROR(GETPIVOTDATA("Sum of FTEF",FTEF_Pivot!$A$1,"Term","Spring 2024"),"--")</f>
        <v>2.8000000000000003</v>
      </c>
      <c r="H3" s="60">
        <f>IFERROR(GETPIVOTDATA("Sum of FTEF",FTEF_Pivot!$A$1,"Term","Summer 2024"),"--")</f>
        <v>0.60000000000000009</v>
      </c>
    </row>
    <row r="4" spans="5:8">
      <c r="E4" s="61" t="s">
        <v>6</v>
      </c>
      <c r="F4" s="62">
        <f>IFERROR(GETPIVOTDATA("Sum of FT Load",FTEF_Pivot!$A$1,"Term","Fall 2023"),"--")</f>
        <v>1.2</v>
      </c>
      <c r="G4" s="62">
        <f>IFERROR(GETPIVOTDATA("Sum of FT Load",FTEF_Pivot!$A$1,"Term","Spring 2024"),"--")</f>
        <v>1</v>
      </c>
      <c r="H4" s="63">
        <f>IFERROR(GETPIVOTDATA("Sum of FT Load",FTEF_Pivot!$A$1,"Term","Summer 2024"),"--")</f>
        <v>0</v>
      </c>
    </row>
    <row r="5" spans="5:8">
      <c r="E5" s="58" t="s">
        <v>624</v>
      </c>
      <c r="F5" s="59">
        <f>IFERROR(GETPIVOTDATA("Sum of XP Load",FTEF_Pivot!$A$1,"Term","Fall 2023"),"--")</f>
        <v>0.4</v>
      </c>
      <c r="G5" s="59">
        <f>IFERROR(GETPIVOTDATA("Sum of XP Load",FTEF_Pivot!$A$1,"Term","Spring 2024"),"--")</f>
        <v>0.4</v>
      </c>
      <c r="H5" s="60">
        <f>IFERROR(GETPIVOTDATA("Sum of XP Load",FTEF_Pivot!$A$1,"Term","Summer 2024"),"--")</f>
        <v>0</v>
      </c>
    </row>
    <row r="6" spans="5:8">
      <c r="E6" s="61" t="s">
        <v>8</v>
      </c>
      <c r="F6" s="62">
        <f>IFERROR(GETPIVOTDATA("Sum of PT Load",FTEF_Pivot!$A$1,"Term","Fall 2023"),"--")</f>
        <v>1.4</v>
      </c>
      <c r="G6" s="62">
        <f>IFERROR(GETPIVOTDATA("Sum of PT Load",FTEF_Pivot!$A$1,"Term","Spring 2024"),"--")</f>
        <v>1.4</v>
      </c>
      <c r="H6" s="63">
        <f>IFERROR(GETPIVOTDATA("Sum of PT Load",FTEF_Pivot!$A$1,"Term","Summer 2024"),"--")</f>
        <v>0.60000000000000009</v>
      </c>
    </row>
    <row r="7" spans="5:8">
      <c r="E7" s="58" t="s">
        <v>625</v>
      </c>
      <c r="F7" s="64">
        <f>IFERROR(GETPIVOTDATA("Sum of Primary_Section_Count",Fill_Pivot!$A$1,"Term","Fall 2023"),"--")</f>
        <v>15</v>
      </c>
      <c r="G7" s="64">
        <f>IFERROR(GETPIVOTDATA("Sum of Primary_Section_Count",Fill_Pivot!$A$1,"Term","Spring 2024"),"--")</f>
        <v>14</v>
      </c>
      <c r="H7" s="65">
        <f>IFERROR(GETPIVOTDATA("Sum of Primary_Section_Count",Fill_Pivot!$A$1,"Term","Summer 2024"),"--")</f>
        <v>3</v>
      </c>
    </row>
    <row r="8" spans="5:8">
      <c r="E8" s="61" t="s">
        <v>626</v>
      </c>
      <c r="F8" s="66">
        <f>IFERROR(GETPIVOTDATA("Sum of Wait List Active",Fill_Pivot!$A$1,"Term","Fall 2023"),"--")</f>
        <v>15</v>
      </c>
      <c r="G8" s="66">
        <f>IFERROR(GETPIVOTDATA("Sum of Wait List Active",Fill_Pivot!$A$1,"Term","Spring 2024"),"--")</f>
        <v>8</v>
      </c>
      <c r="H8" s="67">
        <f>IFERROR(GETPIVOTDATA("Sum of Wait List Active",Fill_Pivot!$A$1,"Term","Summer 2024"),"--")</f>
        <v>17</v>
      </c>
    </row>
    <row r="9" spans="5:8">
      <c r="E9" s="58" t="s">
        <v>14</v>
      </c>
      <c r="F9" s="64">
        <f>IFERROR(GETPIVOTDATA("Sum of Enrollment",Fill_Pivot!$A$1,"Term","Fall 2023"),"--")</f>
        <v>501</v>
      </c>
      <c r="G9" s="64">
        <f>IFERROR(GETPIVOTDATA("Sum of Enrollment",Fill_Pivot!$A$1,"Term","Spring 2024"),"--")</f>
        <v>443</v>
      </c>
      <c r="H9" s="65">
        <f>IFERROR(GETPIVOTDATA("Sum of Enrollment",Fill_Pivot!$A$1,"Term","Summer 2024"),"--")</f>
        <v>124</v>
      </c>
    </row>
    <row r="10" spans="5:8">
      <c r="E10" s="61" t="s">
        <v>15</v>
      </c>
      <c r="F10" s="66">
        <f>IFERROR(GETPIVOTDATA("Sum of Capacity",Fill_Pivot!$A$1,"Term","Fall 2023"),"--")</f>
        <v>722</v>
      </c>
      <c r="G10" s="66">
        <f>IFERROR(GETPIVOTDATA("Sum of Capacity",Fill_Pivot!$A$1,"Term","Spring 2024"),"--")</f>
        <v>643</v>
      </c>
      <c r="H10" s="67">
        <f>IFERROR(GETPIVOTDATA("Sum of Capacity",Fill_Pivot!$A$1,"Term","Summer 2024"),"--")</f>
        <v>150</v>
      </c>
    </row>
    <row r="11" spans="5:8">
      <c r="E11" s="58" t="s">
        <v>16</v>
      </c>
      <c r="F11" s="68">
        <f>IFERROR(GETPIVOTDATA("Sum of Fill_Rate",Fill_Pivot!$A$1,"Term","Fall 2023"),"--")</f>
        <v>0.69390581717451527</v>
      </c>
      <c r="G11" s="68">
        <f>IFERROR(GETPIVOTDATA("Sum of Fill_Rate",Fill_Pivot!$A$1,"Term","Spring 2024"),"--")</f>
        <v>0.68895800933125972</v>
      </c>
      <c r="H11" s="69">
        <f>IFERROR(GETPIVOTDATA("Sum of Fill_Rate",Fill_Pivot!$A$1,"Term","Summer 2024"),"--")</f>
        <v>0.82666666666666666</v>
      </c>
    </row>
    <row r="12" spans="5:8">
      <c r="E12" s="61" t="s">
        <v>10</v>
      </c>
      <c r="F12" s="66">
        <f>IFERROR(GETPIVOTDATA("Sum of FTES",FTES_Pivot!$A$1,"Term","Fall 2023"),"--")</f>
        <v>49.903373000000002</v>
      </c>
      <c r="G12" s="66">
        <f>IFERROR(GETPIVOTDATA("Sum of FTES",FTES_Pivot!$A$1,"Term","Spring 2024"),"--")</f>
        <v>43.984930000000006</v>
      </c>
      <c r="H12" s="67">
        <f>IFERROR(GETPIVOTDATA("Sum of FTES",FTES_Pivot!$A$1,"Term","Summer 2024"),"--")</f>
        <v>12.4</v>
      </c>
    </row>
    <row r="13" spans="5:8">
      <c r="E13" s="58" t="s">
        <v>12</v>
      </c>
      <c r="F13" s="64">
        <f>IFERROR(GETPIVOTDATA("Sum of WSCH",FTES_Pivot!$A$1,"Term","Fall 2023"),"--")</f>
        <v>1497.1</v>
      </c>
      <c r="G13" s="64">
        <f>IFERROR(GETPIVOTDATA("Sum of WSCH",FTES_Pivot!$A$1,"Term","Spring 2024"),"--")</f>
        <v>1319.55</v>
      </c>
      <c r="H13" s="65">
        <f>IFERROR(GETPIVOTDATA("Sum of WSCH",FTES_Pivot!$A$1,"Term","Summer 2024"),"--")</f>
        <v>372</v>
      </c>
    </row>
    <row r="14" spans="5:8">
      <c r="E14" s="61" t="s">
        <v>13</v>
      </c>
      <c r="F14" s="62">
        <f>IFERROR(F13/F3,"--")</f>
        <v>499.03333333333325</v>
      </c>
      <c r="G14" s="62">
        <f>IFERROR(G13/G3,"--")</f>
        <v>471.26785714285705</v>
      </c>
      <c r="H14" s="63">
        <f>IFERROR(H13/H3,"--")</f>
        <v>619.99999999999989</v>
      </c>
    </row>
    <row r="15" spans="5:8">
      <c r="E15" s="70" t="s">
        <v>11</v>
      </c>
      <c r="F15" s="71">
        <f>IFERROR(F12/F3,"--")</f>
        <v>16.634457666666666</v>
      </c>
      <c r="G15" s="71">
        <f>IFERROR(G12/G3,"--")</f>
        <v>15.708903571428571</v>
      </c>
      <c r="H15" s="72">
        <f>IFERROR(H12/H3,"--")</f>
        <v>20.666666666666664</v>
      </c>
    </row>
    <row r="17" spans="5:8">
      <c r="E17" s="9" t="s">
        <v>627</v>
      </c>
    </row>
    <row r="18" spans="5:8">
      <c r="E18" s="37" t="s">
        <v>623</v>
      </c>
      <c r="F18" s="41" t="s">
        <v>23</v>
      </c>
      <c r="G18" s="41" t="s">
        <v>169</v>
      </c>
      <c r="H18" s="57" t="s">
        <v>202</v>
      </c>
    </row>
    <row r="19" spans="5:8">
      <c r="E19" s="58" t="s">
        <v>5</v>
      </c>
      <c r="F19" s="59">
        <v>156.40349999999992</v>
      </c>
      <c r="G19" s="59">
        <v>160.97079999999985</v>
      </c>
      <c r="H19" s="60">
        <v>29.420699999999989</v>
      </c>
    </row>
    <row r="20" spans="5:8">
      <c r="E20" s="61" t="s">
        <v>6</v>
      </c>
      <c r="F20" s="62">
        <v>50.954799999999992</v>
      </c>
      <c r="G20" s="62">
        <v>54.273699999999984</v>
      </c>
      <c r="H20" s="63">
        <v>0</v>
      </c>
    </row>
    <row r="21" spans="5:8">
      <c r="E21" s="58" t="s">
        <v>624</v>
      </c>
      <c r="F21" s="59">
        <v>11.864099999999993</v>
      </c>
      <c r="G21" s="59">
        <v>8.2259000000000011</v>
      </c>
      <c r="H21" s="60">
        <v>0</v>
      </c>
    </row>
    <row r="22" spans="5:8">
      <c r="E22" s="61" t="s">
        <v>8</v>
      </c>
      <c r="F22" s="62">
        <v>93.704499999999967</v>
      </c>
      <c r="G22" s="62">
        <v>98.98099999999998</v>
      </c>
      <c r="H22" s="63">
        <v>29.420699999999989</v>
      </c>
    </row>
    <row r="23" spans="5:8">
      <c r="E23" s="58" t="s">
        <v>625</v>
      </c>
      <c r="F23" s="64">
        <v>659</v>
      </c>
      <c r="G23" s="64">
        <v>692</v>
      </c>
      <c r="H23" s="65">
        <v>132</v>
      </c>
    </row>
    <row r="24" spans="5:8">
      <c r="E24" s="61" t="s">
        <v>626</v>
      </c>
      <c r="F24" s="66">
        <v>503</v>
      </c>
      <c r="G24" s="66">
        <v>714</v>
      </c>
      <c r="H24" s="67">
        <v>358</v>
      </c>
    </row>
    <row r="25" spans="5:8">
      <c r="E25" s="58" t="s">
        <v>14</v>
      </c>
      <c r="F25" s="64">
        <v>19606</v>
      </c>
      <c r="G25" s="64">
        <v>20200</v>
      </c>
      <c r="H25" s="65">
        <v>4524</v>
      </c>
    </row>
    <row r="26" spans="5:8">
      <c r="E26" s="61" t="s">
        <v>15</v>
      </c>
      <c r="F26" s="66">
        <v>25924</v>
      </c>
      <c r="G26" s="66">
        <v>27314</v>
      </c>
      <c r="H26" s="67">
        <v>5709</v>
      </c>
    </row>
    <row r="27" spans="5:8">
      <c r="E27" s="58" t="s">
        <v>16</v>
      </c>
      <c r="F27" s="68">
        <v>0.75628760993673816</v>
      </c>
      <c r="G27" s="68">
        <v>0.73954748480632637</v>
      </c>
      <c r="H27" s="69">
        <v>0.79243300052548604</v>
      </c>
    </row>
    <row r="28" spans="5:8">
      <c r="E28" s="61" t="s">
        <v>10</v>
      </c>
      <c r="F28" s="66">
        <v>2303.7270663503991</v>
      </c>
      <c r="G28" s="66">
        <v>2329.6987288906985</v>
      </c>
      <c r="H28" s="67">
        <v>521.17012961719979</v>
      </c>
    </row>
    <row r="29" spans="5:8">
      <c r="E29" s="58" t="s">
        <v>12</v>
      </c>
      <c r="F29" s="64">
        <v>71993.25</v>
      </c>
      <c r="G29" s="64">
        <v>73401.7</v>
      </c>
      <c r="H29" s="65">
        <v>16072.2</v>
      </c>
    </row>
    <row r="30" spans="5:8">
      <c r="E30" s="61" t="s">
        <v>13</v>
      </c>
      <c r="F30" s="62">
        <v>460.30459676413915</v>
      </c>
      <c r="G30" s="62">
        <v>455.99388212023587</v>
      </c>
      <c r="H30" s="63">
        <v>546.28883745118253</v>
      </c>
    </row>
    <row r="31" spans="5:8">
      <c r="E31" s="70" t="s">
        <v>11</v>
      </c>
      <c r="F31" s="71">
        <v>14.729383078706041</v>
      </c>
      <c r="G31" s="71">
        <v>14.472803321414197</v>
      </c>
      <c r="H31" s="72">
        <v>17.71440277142284</v>
      </c>
    </row>
  </sheetData>
  <sheetProtection algorithmName="SHA-512" hashValue="tHPqVEKJuC6iRZCSq2Vtb3ocG9SftaXXcnhjLHfstBL8QUMQm2igkqHvuyAoWjdxZ7CU3os8f/mUEm7J+4C3Cw==" saltValue="R9NZNTAAZa7kyuNEpJ1NnQ==" spinCount="100000" sheet="1" objects="1" scenarios="1"/>
  <conditionalFormatting sqref="F14:H14">
    <cfRule type="cellIs" dxfId="5" priority="4" operator="lessThan">
      <formula>460</formula>
    </cfRule>
  </conditionalFormatting>
  <conditionalFormatting sqref="F11:H11">
    <cfRule type="cellIs" dxfId="4" priority="3" operator="lessThan">
      <formula>0.75</formula>
    </cfRule>
  </conditionalFormatting>
  <conditionalFormatting sqref="F30:H30">
    <cfRule type="cellIs" dxfId="3" priority="2" operator="lessThan">
      <formula>460</formula>
    </cfRule>
  </conditionalFormatting>
  <conditionalFormatting sqref="F27:H27">
    <cfRule type="cellIs" dxfId="2" priority="1" operator="lessThan">
      <formula>0.75</formula>
    </cfRule>
  </conditionalFormatting>
  <printOptions horizontalCentered="1"/>
  <pageMargins left="0.25" right="0.25" top="0.75" bottom="0.75" header="0.3" footer="0.3"/>
  <pageSetup scale="88" orientation="portrait" horizontalDpi="1200" verticalDpi="1200" r:id="rId1"/>
  <headerFooter>
    <oddHeader>&amp;CUCSD Enrollment Management Academy 2024</oddHeader>
    <oddFooter>&amp;LInstitutional Effectiveness, Success, and Equity (IESE) Office&amp;RJuly 2024</oddFooter>
  </headerFooter>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sheetPr>
  <dimension ref="A1:W61"/>
  <sheetViews>
    <sheetView tabSelected="1" zoomScaleNormal="100" workbookViewId="0">
      <pane ySplit="4" topLeftCell="A5" activePane="bottomLeft" state="frozen"/>
      <selection pane="bottomLeft" activeCell="A4" sqref="A4:XFD4"/>
    </sheetView>
  </sheetViews>
  <sheetFormatPr defaultRowHeight="14.45"/>
  <cols>
    <col min="1" max="1" width="32.140625" customWidth="1"/>
    <col min="2" max="2" width="9.5703125" bestFit="1" customWidth="1"/>
    <col min="3" max="4" width="10" style="4" customWidth="1"/>
    <col min="5" max="5" width="10" style="6" customWidth="1"/>
    <col min="6" max="6" width="10" style="4" customWidth="1"/>
    <col min="7" max="7" width="10" style="6" customWidth="1"/>
    <col min="8" max="8" width="10" style="4" customWidth="1"/>
    <col min="9" max="9" width="10" style="6" customWidth="1"/>
    <col min="10" max="11" width="10" style="4" customWidth="1"/>
    <col min="12" max="12" width="10" style="6" customWidth="1"/>
    <col min="13" max="13" width="10" style="4" customWidth="1"/>
    <col min="14" max="14" width="10" style="6" customWidth="1"/>
    <col min="15" max="15" width="10" style="4" customWidth="1"/>
    <col min="16" max="16" width="10" style="6" customWidth="1"/>
    <col min="17" max="18" width="10" style="4" customWidth="1"/>
    <col min="19" max="19" width="10" style="6" customWidth="1"/>
    <col min="20" max="20" width="10" style="4" customWidth="1"/>
    <col min="21" max="21" width="10" style="6" customWidth="1"/>
    <col min="22" max="22" width="10" style="4" customWidth="1"/>
    <col min="23" max="23" width="10" style="6" customWidth="1"/>
    <col min="24" max="24" width="16" bestFit="1" customWidth="1"/>
    <col min="25" max="25" width="18.7109375" bestFit="1" customWidth="1"/>
    <col min="26" max="26" width="19.140625" bestFit="1" customWidth="1"/>
    <col min="27" max="27" width="19" bestFit="1" customWidth="1"/>
  </cols>
  <sheetData>
    <row r="1" spans="1:23">
      <c r="A1" s="45" t="s">
        <v>628</v>
      </c>
      <c r="B1" s="8"/>
      <c r="C1" s="10"/>
      <c r="D1" s="10"/>
      <c r="E1" s="56"/>
      <c r="F1" s="10"/>
      <c r="G1" s="56"/>
      <c r="H1" s="10"/>
      <c r="I1" s="56"/>
      <c r="J1" s="10"/>
      <c r="K1" s="10"/>
      <c r="L1" s="56"/>
      <c r="M1" s="10"/>
      <c r="N1" s="56"/>
      <c r="O1" s="10"/>
      <c r="P1" s="56"/>
      <c r="Q1" s="10"/>
      <c r="R1" s="10"/>
      <c r="S1" s="56"/>
      <c r="T1" s="10"/>
      <c r="U1" s="56"/>
      <c r="V1" s="10"/>
      <c r="W1" s="56"/>
    </row>
    <row r="2" spans="1:23" ht="14.45" customHeight="1">
      <c r="A2" s="87" t="s">
        <v>0</v>
      </c>
      <c r="B2" s="84" t="s">
        <v>629</v>
      </c>
      <c r="C2" s="79" t="s">
        <v>23</v>
      </c>
      <c r="D2" s="80"/>
      <c r="E2" s="80"/>
      <c r="F2" s="80"/>
      <c r="G2" s="80"/>
      <c r="H2" s="80"/>
      <c r="I2" s="81"/>
      <c r="J2" s="79" t="s">
        <v>169</v>
      </c>
      <c r="K2" s="80"/>
      <c r="L2" s="80"/>
      <c r="M2" s="80"/>
      <c r="N2" s="80"/>
      <c r="O2" s="80"/>
      <c r="P2" s="81"/>
      <c r="Q2" s="79" t="s">
        <v>202</v>
      </c>
      <c r="R2" s="80"/>
      <c r="S2" s="80"/>
      <c r="T2" s="80"/>
      <c r="U2" s="80"/>
      <c r="V2" s="80"/>
      <c r="W2" s="81"/>
    </row>
    <row r="3" spans="1:23">
      <c r="A3" s="88"/>
      <c r="B3" s="85"/>
      <c r="C3" s="12" t="s">
        <v>5</v>
      </c>
      <c r="D3" s="82" t="s">
        <v>6</v>
      </c>
      <c r="E3" s="82"/>
      <c r="F3" s="82" t="s">
        <v>624</v>
      </c>
      <c r="G3" s="82"/>
      <c r="H3" s="82" t="s">
        <v>8</v>
      </c>
      <c r="I3" s="83"/>
      <c r="J3" s="12" t="s">
        <v>5</v>
      </c>
      <c r="K3" s="82" t="s">
        <v>6</v>
      </c>
      <c r="L3" s="82"/>
      <c r="M3" s="82" t="s">
        <v>624</v>
      </c>
      <c r="N3" s="82"/>
      <c r="O3" s="82" t="s">
        <v>8</v>
      </c>
      <c r="P3" s="83"/>
      <c r="Q3" s="12" t="s">
        <v>5</v>
      </c>
      <c r="R3" s="82" t="s">
        <v>6</v>
      </c>
      <c r="S3" s="82"/>
      <c r="T3" s="82" t="s">
        <v>624</v>
      </c>
      <c r="U3" s="82"/>
      <c r="V3" s="82" t="s">
        <v>8</v>
      </c>
      <c r="W3" s="83"/>
    </row>
    <row r="4" spans="1:23">
      <c r="A4" s="89"/>
      <c r="B4" s="86"/>
      <c r="C4" s="12" t="s">
        <v>630</v>
      </c>
      <c r="D4" s="13" t="s">
        <v>630</v>
      </c>
      <c r="E4" s="46" t="s">
        <v>631</v>
      </c>
      <c r="F4" s="13" t="s">
        <v>630</v>
      </c>
      <c r="G4" s="46" t="s">
        <v>631</v>
      </c>
      <c r="H4" s="13" t="s">
        <v>630</v>
      </c>
      <c r="I4" s="51" t="s">
        <v>631</v>
      </c>
      <c r="J4" s="12" t="s">
        <v>630</v>
      </c>
      <c r="K4" s="13" t="s">
        <v>630</v>
      </c>
      <c r="L4" s="46" t="s">
        <v>631</v>
      </c>
      <c r="M4" s="13" t="s">
        <v>630</v>
      </c>
      <c r="N4" s="46" t="s">
        <v>631</v>
      </c>
      <c r="O4" s="13" t="s">
        <v>630</v>
      </c>
      <c r="P4" s="51" t="s">
        <v>631</v>
      </c>
      <c r="Q4" s="12" t="s">
        <v>630</v>
      </c>
      <c r="R4" s="13" t="s">
        <v>630</v>
      </c>
      <c r="S4" s="46" t="s">
        <v>631</v>
      </c>
      <c r="T4" s="13" t="s">
        <v>630</v>
      </c>
      <c r="U4" s="46" t="s">
        <v>631</v>
      </c>
      <c r="V4" s="13" t="s">
        <v>630</v>
      </c>
      <c r="W4" s="51" t="s">
        <v>631</v>
      </c>
    </row>
    <row r="5" spans="1:23">
      <c r="A5" s="76" t="s">
        <v>19</v>
      </c>
      <c r="B5" s="8" t="s">
        <v>21</v>
      </c>
      <c r="C5" s="19">
        <v>0.2</v>
      </c>
      <c r="D5" s="20">
        <v>0</v>
      </c>
      <c r="E5" s="47">
        <v>0</v>
      </c>
      <c r="F5" s="20">
        <v>0</v>
      </c>
      <c r="G5" s="47">
        <v>0</v>
      </c>
      <c r="H5" s="20">
        <v>0.2</v>
      </c>
      <c r="I5" s="47">
        <v>1</v>
      </c>
      <c r="J5" s="19"/>
      <c r="K5" s="20"/>
      <c r="L5" s="47"/>
      <c r="M5" s="20"/>
      <c r="N5" s="47"/>
      <c r="O5" s="20"/>
      <c r="P5" s="55"/>
      <c r="Q5" s="19"/>
      <c r="R5" s="20"/>
      <c r="S5" s="47"/>
      <c r="T5" s="20"/>
      <c r="U5" s="47"/>
      <c r="V5" s="20"/>
      <c r="W5" s="55"/>
    </row>
    <row r="6" spans="1:23">
      <c r="A6" s="76"/>
      <c r="B6" s="14" t="s">
        <v>167</v>
      </c>
      <c r="C6" s="15"/>
      <c r="D6" s="16"/>
      <c r="E6" s="48"/>
      <c r="F6" s="16"/>
      <c r="G6" s="48"/>
      <c r="H6" s="16"/>
      <c r="I6" s="52"/>
      <c r="J6" s="15">
        <v>0.33329999999999999</v>
      </c>
      <c r="K6" s="16">
        <v>0</v>
      </c>
      <c r="L6" s="48">
        <v>0</v>
      </c>
      <c r="M6" s="16">
        <v>0</v>
      </c>
      <c r="N6" s="48">
        <v>0</v>
      </c>
      <c r="O6" s="16">
        <v>0.33329999999999999</v>
      </c>
      <c r="P6" s="52">
        <v>1</v>
      </c>
      <c r="Q6" s="15"/>
      <c r="R6" s="16"/>
      <c r="S6" s="48"/>
      <c r="T6" s="16"/>
      <c r="U6" s="48"/>
      <c r="V6" s="16"/>
      <c r="W6" s="52"/>
    </row>
    <row r="7" spans="1:23">
      <c r="A7" s="76"/>
      <c r="B7" s="8" t="s">
        <v>25</v>
      </c>
      <c r="C7" s="22">
        <v>8.0660999999999916</v>
      </c>
      <c r="D7" s="10">
        <v>1.5998999999999999</v>
      </c>
      <c r="E7" s="49">
        <v>0.19834864432625451</v>
      </c>
      <c r="F7" s="10">
        <v>0.33329999999999999</v>
      </c>
      <c r="G7" s="49">
        <v>4.1321084538996584E-2</v>
      </c>
      <c r="H7" s="10">
        <v>6.1328999999999914</v>
      </c>
      <c r="I7" s="53">
        <v>0.76033027113474883</v>
      </c>
      <c r="J7" s="22">
        <v>8.2661000000000016</v>
      </c>
      <c r="K7" s="10">
        <v>1.5998999999999999</v>
      </c>
      <c r="L7" s="49">
        <v>0.19354955783259331</v>
      </c>
      <c r="M7" s="10">
        <v>0.33329999999999999</v>
      </c>
      <c r="N7" s="49">
        <v>4.0321312348023844E-2</v>
      </c>
      <c r="O7" s="10">
        <v>6.3329000000000013</v>
      </c>
      <c r="P7" s="53">
        <v>0.76612912981938275</v>
      </c>
      <c r="Q7" s="22">
        <v>0.33329999999999999</v>
      </c>
      <c r="R7" s="10">
        <v>0</v>
      </c>
      <c r="S7" s="49">
        <v>0</v>
      </c>
      <c r="T7" s="10">
        <v>0</v>
      </c>
      <c r="U7" s="49">
        <v>0</v>
      </c>
      <c r="V7" s="10">
        <v>0.33329999999999999</v>
      </c>
      <c r="W7" s="53">
        <v>1</v>
      </c>
    </row>
    <row r="8" spans="1:23">
      <c r="A8" s="76"/>
      <c r="B8" s="14" t="s">
        <v>39</v>
      </c>
      <c r="C8" s="15">
        <v>5.1173999999999999</v>
      </c>
      <c r="D8" s="16">
        <v>0.73719999999999997</v>
      </c>
      <c r="E8" s="48">
        <v>0.14405752921405401</v>
      </c>
      <c r="F8" s="16">
        <v>0</v>
      </c>
      <c r="G8" s="48">
        <v>0</v>
      </c>
      <c r="H8" s="16">
        <v>4.3801999999999994</v>
      </c>
      <c r="I8" s="52">
        <v>0.85594247078594587</v>
      </c>
      <c r="J8" s="15">
        <v>6.2859999999999898</v>
      </c>
      <c r="K8" s="16">
        <v>1.843</v>
      </c>
      <c r="L8" s="48">
        <v>0.29319121858097408</v>
      </c>
      <c r="M8" s="16">
        <v>0</v>
      </c>
      <c r="N8" s="48">
        <v>0</v>
      </c>
      <c r="O8" s="16">
        <v>4.4429999999999898</v>
      </c>
      <c r="P8" s="52">
        <v>0.70680878141902592</v>
      </c>
      <c r="Q8" s="15">
        <v>1.1686000000000001</v>
      </c>
      <c r="R8" s="16">
        <v>0</v>
      </c>
      <c r="S8" s="48">
        <v>0</v>
      </c>
      <c r="T8" s="16">
        <v>0</v>
      </c>
      <c r="U8" s="48">
        <v>0</v>
      </c>
      <c r="V8" s="16">
        <v>1.1686000000000001</v>
      </c>
      <c r="W8" s="52">
        <v>1</v>
      </c>
    </row>
    <row r="9" spans="1:23">
      <c r="A9" s="76"/>
      <c r="B9" s="8" t="s">
        <v>51</v>
      </c>
      <c r="C9" s="22">
        <v>1.6001999999999998</v>
      </c>
      <c r="D9" s="10">
        <v>0</v>
      </c>
      <c r="E9" s="49">
        <v>0</v>
      </c>
      <c r="F9" s="10">
        <v>0</v>
      </c>
      <c r="G9" s="49">
        <v>0</v>
      </c>
      <c r="H9" s="10">
        <v>1.6001999999999998</v>
      </c>
      <c r="I9" s="53">
        <v>1</v>
      </c>
      <c r="J9" s="22">
        <v>1.9336</v>
      </c>
      <c r="K9" s="10">
        <v>0</v>
      </c>
      <c r="L9" s="49">
        <v>0</v>
      </c>
      <c r="M9" s="10">
        <v>0</v>
      </c>
      <c r="N9" s="49">
        <v>0</v>
      </c>
      <c r="O9" s="10">
        <v>1.9336</v>
      </c>
      <c r="P9" s="53">
        <v>1</v>
      </c>
      <c r="Q9" s="22">
        <v>1.0668</v>
      </c>
      <c r="R9" s="10">
        <v>0</v>
      </c>
      <c r="S9" s="49">
        <v>0</v>
      </c>
      <c r="T9" s="10">
        <v>0</v>
      </c>
      <c r="U9" s="49">
        <v>0</v>
      </c>
      <c r="V9" s="10">
        <v>1.0668</v>
      </c>
      <c r="W9" s="53">
        <v>1</v>
      </c>
    </row>
    <row r="10" spans="1:23">
      <c r="A10" s="76"/>
      <c r="B10" s="14" t="s">
        <v>55</v>
      </c>
      <c r="C10" s="15">
        <v>3.9999999999999902</v>
      </c>
      <c r="D10" s="16">
        <v>1.5999999999999999</v>
      </c>
      <c r="E10" s="48">
        <v>0.40000000000000097</v>
      </c>
      <c r="F10" s="16">
        <v>0.2</v>
      </c>
      <c r="G10" s="48">
        <v>5.0000000000000128E-2</v>
      </c>
      <c r="H10" s="16">
        <v>2.19999999999999</v>
      </c>
      <c r="I10" s="52">
        <v>0.54999999999999882</v>
      </c>
      <c r="J10" s="15">
        <v>4.8000000000000007</v>
      </c>
      <c r="K10" s="16">
        <v>1.7999999999999998</v>
      </c>
      <c r="L10" s="48">
        <v>0.37499999999999989</v>
      </c>
      <c r="M10" s="16">
        <v>0.2</v>
      </c>
      <c r="N10" s="48">
        <v>4.1666666666666664E-2</v>
      </c>
      <c r="O10" s="16">
        <v>2.7999999999999901</v>
      </c>
      <c r="P10" s="52">
        <v>0.58333333333333115</v>
      </c>
      <c r="Q10" s="15">
        <v>1.5999999999999999</v>
      </c>
      <c r="R10" s="16">
        <v>0</v>
      </c>
      <c r="S10" s="48">
        <v>0</v>
      </c>
      <c r="T10" s="16">
        <v>0</v>
      </c>
      <c r="U10" s="48">
        <v>0</v>
      </c>
      <c r="V10" s="16">
        <v>1.5999999999999999</v>
      </c>
      <c r="W10" s="52">
        <v>1</v>
      </c>
    </row>
    <row r="11" spans="1:23">
      <c r="A11" s="76"/>
      <c r="B11" s="8" t="s">
        <v>61</v>
      </c>
      <c r="C11" s="22">
        <v>11.383699999999989</v>
      </c>
      <c r="D11" s="10">
        <v>4.4667999999999894</v>
      </c>
      <c r="E11" s="49">
        <v>0.39238560397761657</v>
      </c>
      <c r="F11" s="10">
        <v>1.0166999999999999</v>
      </c>
      <c r="G11" s="49">
        <v>8.9311910890132462E-2</v>
      </c>
      <c r="H11" s="10">
        <v>5.9001999999999892</v>
      </c>
      <c r="I11" s="53">
        <v>0.51830248513225008</v>
      </c>
      <c r="J11" s="22">
        <v>9.0668999999999791</v>
      </c>
      <c r="K11" s="10">
        <v>3.6334</v>
      </c>
      <c r="L11" s="49">
        <v>0.40073233409434406</v>
      </c>
      <c r="M11" s="10">
        <v>0.63339999999999996</v>
      </c>
      <c r="N11" s="49">
        <v>6.9858496288698613E-2</v>
      </c>
      <c r="O11" s="10">
        <v>4.8001000000000005</v>
      </c>
      <c r="P11" s="53">
        <v>0.52940916961695961</v>
      </c>
      <c r="Q11" s="22">
        <v>2.2333999999999987</v>
      </c>
      <c r="R11" s="10">
        <v>0</v>
      </c>
      <c r="S11" s="49">
        <v>0</v>
      </c>
      <c r="T11" s="10">
        <v>0</v>
      </c>
      <c r="U11" s="49">
        <v>0</v>
      </c>
      <c r="V11" s="10">
        <v>2.2333999999999987</v>
      </c>
      <c r="W11" s="53">
        <v>1</v>
      </c>
    </row>
    <row r="12" spans="1:23">
      <c r="A12" s="76"/>
      <c r="B12" s="14" t="s">
        <v>70</v>
      </c>
      <c r="C12" s="15">
        <v>8.85</v>
      </c>
      <c r="D12" s="16">
        <v>2.9000000000000004</v>
      </c>
      <c r="E12" s="48">
        <v>0.32768361581920907</v>
      </c>
      <c r="F12" s="16">
        <v>0.2</v>
      </c>
      <c r="G12" s="48">
        <v>2.2598870056497179E-2</v>
      </c>
      <c r="H12" s="16">
        <v>5.75</v>
      </c>
      <c r="I12" s="52">
        <v>0.64971751412429379</v>
      </c>
      <c r="J12" s="15">
        <v>9.8000000000000007</v>
      </c>
      <c r="K12" s="16">
        <v>2.9000000000000004</v>
      </c>
      <c r="L12" s="48">
        <v>0.29591836734693877</v>
      </c>
      <c r="M12" s="16">
        <v>0</v>
      </c>
      <c r="N12" s="48">
        <v>0</v>
      </c>
      <c r="O12" s="16">
        <v>6.9</v>
      </c>
      <c r="P12" s="52">
        <v>0.70408163265306123</v>
      </c>
      <c r="Q12" s="15"/>
      <c r="R12" s="16"/>
      <c r="S12" s="48" t="s">
        <v>632</v>
      </c>
      <c r="T12" s="16"/>
      <c r="U12" s="48" t="s">
        <v>632</v>
      </c>
      <c r="V12" s="16"/>
      <c r="W12" s="52" t="s">
        <v>632</v>
      </c>
    </row>
    <row r="13" spans="1:23">
      <c r="A13" s="76"/>
      <c r="B13" s="8" t="s">
        <v>81</v>
      </c>
      <c r="C13" s="22">
        <v>1.9999999999999998</v>
      </c>
      <c r="D13" s="10">
        <v>1.2</v>
      </c>
      <c r="E13" s="49">
        <v>0.60000000000000009</v>
      </c>
      <c r="F13" s="10">
        <v>0.4</v>
      </c>
      <c r="G13" s="49">
        <v>0.20000000000000004</v>
      </c>
      <c r="H13" s="10">
        <v>0.4</v>
      </c>
      <c r="I13" s="53">
        <v>0.20000000000000004</v>
      </c>
      <c r="J13" s="22">
        <v>3.0000000000000004</v>
      </c>
      <c r="K13" s="10">
        <v>0.97470000000000001</v>
      </c>
      <c r="L13" s="49">
        <v>0.32489999999999997</v>
      </c>
      <c r="M13" s="10">
        <v>0.42530000000000001</v>
      </c>
      <c r="N13" s="49">
        <v>0.14176666666666665</v>
      </c>
      <c r="O13" s="10">
        <v>1.6</v>
      </c>
      <c r="P13" s="53">
        <v>0.53333333333333333</v>
      </c>
      <c r="Q13" s="22">
        <v>0.8</v>
      </c>
      <c r="R13" s="10">
        <v>0</v>
      </c>
      <c r="S13" s="49">
        <v>0</v>
      </c>
      <c r="T13" s="10">
        <v>0</v>
      </c>
      <c r="U13" s="49">
        <v>0</v>
      </c>
      <c r="V13" s="10">
        <v>0.8</v>
      </c>
      <c r="W13" s="53">
        <v>1</v>
      </c>
    </row>
    <row r="14" spans="1:23">
      <c r="A14" s="76"/>
      <c r="B14" s="14" t="s">
        <v>89</v>
      </c>
      <c r="C14" s="15">
        <v>3.0000000000000004</v>
      </c>
      <c r="D14" s="16">
        <v>1.2</v>
      </c>
      <c r="E14" s="48">
        <v>0.39999999999999991</v>
      </c>
      <c r="F14" s="16">
        <v>0.4</v>
      </c>
      <c r="G14" s="48">
        <v>0.13333333333333333</v>
      </c>
      <c r="H14" s="16">
        <v>1.4</v>
      </c>
      <c r="I14" s="52">
        <v>0.46666666666666656</v>
      </c>
      <c r="J14" s="15">
        <v>2.8</v>
      </c>
      <c r="K14" s="16">
        <v>1</v>
      </c>
      <c r="L14" s="48">
        <v>0.35714285714285715</v>
      </c>
      <c r="M14" s="16">
        <v>0.4</v>
      </c>
      <c r="N14" s="48">
        <v>0.14285714285714288</v>
      </c>
      <c r="O14" s="16">
        <v>1.4</v>
      </c>
      <c r="P14" s="52">
        <v>0.5</v>
      </c>
      <c r="Q14" s="15">
        <v>0.60000000000000009</v>
      </c>
      <c r="R14" s="16">
        <v>0</v>
      </c>
      <c r="S14" s="48">
        <v>0</v>
      </c>
      <c r="T14" s="16">
        <v>0</v>
      </c>
      <c r="U14" s="48">
        <v>0</v>
      </c>
      <c r="V14" s="16">
        <v>0.60000000000000009</v>
      </c>
      <c r="W14" s="52">
        <v>1</v>
      </c>
    </row>
    <row r="15" spans="1:23">
      <c r="A15" s="76"/>
      <c r="B15" s="8" t="s">
        <v>98</v>
      </c>
      <c r="C15" s="22">
        <v>0.60000000000000009</v>
      </c>
      <c r="D15" s="10">
        <v>0</v>
      </c>
      <c r="E15" s="49">
        <v>0</v>
      </c>
      <c r="F15" s="10">
        <v>0</v>
      </c>
      <c r="G15" s="49">
        <v>0</v>
      </c>
      <c r="H15" s="10">
        <v>0.60000000000000009</v>
      </c>
      <c r="I15" s="53">
        <v>1</v>
      </c>
      <c r="J15" s="22">
        <v>0.8</v>
      </c>
      <c r="K15" s="10">
        <v>0.2</v>
      </c>
      <c r="L15" s="49">
        <v>0.25</v>
      </c>
      <c r="M15" s="10">
        <v>0</v>
      </c>
      <c r="N15" s="49">
        <v>0</v>
      </c>
      <c r="O15" s="10">
        <v>0.60000000000000009</v>
      </c>
      <c r="P15" s="53">
        <v>0.75000000000000011</v>
      </c>
      <c r="Q15" s="22">
        <v>0.4</v>
      </c>
      <c r="R15" s="10">
        <v>0</v>
      </c>
      <c r="S15" s="49">
        <v>0</v>
      </c>
      <c r="T15" s="10">
        <v>0</v>
      </c>
      <c r="U15" s="49">
        <v>0</v>
      </c>
      <c r="V15" s="10">
        <v>0.4</v>
      </c>
      <c r="W15" s="53">
        <v>1</v>
      </c>
    </row>
    <row r="16" spans="1:23">
      <c r="A16" s="76"/>
      <c r="B16" s="14" t="s">
        <v>102</v>
      </c>
      <c r="C16" s="15">
        <v>1.1334</v>
      </c>
      <c r="D16" s="16">
        <v>0.8</v>
      </c>
      <c r="E16" s="48">
        <v>0.70584083289218291</v>
      </c>
      <c r="F16" s="16">
        <v>0</v>
      </c>
      <c r="G16" s="48">
        <v>0</v>
      </c>
      <c r="H16" s="16">
        <v>0.33340000000000003</v>
      </c>
      <c r="I16" s="52">
        <v>0.2941591671078172</v>
      </c>
      <c r="J16" s="15">
        <v>1.3333999999999999</v>
      </c>
      <c r="K16" s="16">
        <v>0.96540000000000004</v>
      </c>
      <c r="L16" s="48">
        <v>0.72401379931003462</v>
      </c>
      <c r="M16" s="16">
        <v>6.2700000000000006E-2</v>
      </c>
      <c r="N16" s="48">
        <v>4.7022648867556631E-2</v>
      </c>
      <c r="O16" s="16">
        <v>0.30530000000000002</v>
      </c>
      <c r="P16" s="52">
        <v>0.22896355182240891</v>
      </c>
      <c r="Q16" s="15"/>
      <c r="R16" s="16"/>
      <c r="S16" s="48" t="s">
        <v>632</v>
      </c>
      <c r="T16" s="16"/>
      <c r="U16" s="48" t="s">
        <v>632</v>
      </c>
      <c r="V16" s="16"/>
      <c r="W16" s="52" t="s">
        <v>632</v>
      </c>
    </row>
    <row r="17" spans="1:23">
      <c r="A17" s="76"/>
      <c r="B17" s="8" t="s">
        <v>109</v>
      </c>
      <c r="C17" s="22">
        <v>4.7538</v>
      </c>
      <c r="D17" s="10">
        <v>0.56010000000000004</v>
      </c>
      <c r="E17" s="49">
        <v>0.11782153224788591</v>
      </c>
      <c r="F17" s="10">
        <v>0.46739999999999998</v>
      </c>
      <c r="G17" s="49">
        <v>9.8321342925659472E-2</v>
      </c>
      <c r="H17" s="10">
        <v>3.7481000000000009</v>
      </c>
      <c r="I17" s="53">
        <v>0.78844292986663322</v>
      </c>
      <c r="J17" s="22">
        <v>5.3144</v>
      </c>
      <c r="K17" s="10">
        <v>1.6552000000000002</v>
      </c>
      <c r="L17" s="49">
        <v>0.31145566762005122</v>
      </c>
      <c r="M17" s="10">
        <v>0.30280000000000001</v>
      </c>
      <c r="N17" s="49">
        <v>5.6977269306036429E-2</v>
      </c>
      <c r="O17" s="10">
        <v>3.5564000000000004</v>
      </c>
      <c r="P17" s="53">
        <v>0.66920066235134734</v>
      </c>
      <c r="Q17" s="22">
        <v>0.8</v>
      </c>
      <c r="R17" s="10">
        <v>0</v>
      </c>
      <c r="S17" s="49">
        <v>0</v>
      </c>
      <c r="T17" s="10">
        <v>0</v>
      </c>
      <c r="U17" s="49">
        <v>0</v>
      </c>
      <c r="V17" s="10">
        <v>0.8</v>
      </c>
      <c r="W17" s="53">
        <v>1</v>
      </c>
    </row>
    <row r="18" spans="1:23">
      <c r="A18" s="76"/>
      <c r="B18" s="14" t="s">
        <v>130</v>
      </c>
      <c r="C18" s="15">
        <v>1.2</v>
      </c>
      <c r="D18" s="16">
        <v>0.8</v>
      </c>
      <c r="E18" s="48">
        <v>0.66666666666666674</v>
      </c>
      <c r="F18" s="16">
        <v>0</v>
      </c>
      <c r="G18" s="48">
        <v>0</v>
      </c>
      <c r="H18" s="16">
        <v>0.4</v>
      </c>
      <c r="I18" s="52">
        <v>0.33333333333333337</v>
      </c>
      <c r="J18" s="15">
        <v>1.7999999999999998</v>
      </c>
      <c r="K18" s="16">
        <v>1</v>
      </c>
      <c r="L18" s="48">
        <v>0.55555555555555558</v>
      </c>
      <c r="M18" s="16">
        <v>0</v>
      </c>
      <c r="N18" s="48">
        <v>0</v>
      </c>
      <c r="O18" s="16">
        <v>0.8</v>
      </c>
      <c r="P18" s="52">
        <v>0.44444444444444453</v>
      </c>
      <c r="Q18" s="15">
        <v>0.4</v>
      </c>
      <c r="R18" s="16">
        <v>0</v>
      </c>
      <c r="S18" s="48">
        <v>0</v>
      </c>
      <c r="T18" s="16">
        <v>0</v>
      </c>
      <c r="U18" s="48">
        <v>0</v>
      </c>
      <c r="V18" s="16">
        <v>0.4</v>
      </c>
      <c r="W18" s="52">
        <v>1</v>
      </c>
    </row>
    <row r="19" spans="1:23">
      <c r="A19" s="76"/>
      <c r="B19" s="8" t="s">
        <v>135</v>
      </c>
      <c r="C19" s="22">
        <v>1</v>
      </c>
      <c r="D19" s="10">
        <v>0.35599999999999998</v>
      </c>
      <c r="E19" s="49">
        <v>0.35599999999999998</v>
      </c>
      <c r="F19" s="10">
        <v>0</v>
      </c>
      <c r="G19" s="49">
        <v>0</v>
      </c>
      <c r="H19" s="10">
        <v>0.64399999999999902</v>
      </c>
      <c r="I19" s="53">
        <v>0.64399999999999902</v>
      </c>
      <c r="J19" s="22">
        <v>1</v>
      </c>
      <c r="K19" s="10">
        <v>0.8</v>
      </c>
      <c r="L19" s="49">
        <v>0.8</v>
      </c>
      <c r="M19" s="10">
        <v>0</v>
      </c>
      <c r="N19" s="49">
        <v>0</v>
      </c>
      <c r="O19" s="10">
        <v>0.2</v>
      </c>
      <c r="P19" s="53">
        <v>0.2</v>
      </c>
      <c r="Q19" s="22">
        <v>0.8</v>
      </c>
      <c r="R19" s="10">
        <v>0</v>
      </c>
      <c r="S19" s="49">
        <v>0</v>
      </c>
      <c r="T19" s="10">
        <v>0</v>
      </c>
      <c r="U19" s="49">
        <v>0</v>
      </c>
      <c r="V19" s="10">
        <v>0.8</v>
      </c>
      <c r="W19" s="53">
        <v>1</v>
      </c>
    </row>
    <row r="20" spans="1:23">
      <c r="A20" s="76"/>
      <c r="B20" s="14" t="s">
        <v>140</v>
      </c>
      <c r="C20" s="15">
        <v>3.2429999999999901</v>
      </c>
      <c r="D20" s="16">
        <v>1.2430000000000001</v>
      </c>
      <c r="E20" s="48">
        <v>0.38328707986432436</v>
      </c>
      <c r="F20" s="16">
        <v>0.8</v>
      </c>
      <c r="G20" s="48">
        <v>0.24668516805427151</v>
      </c>
      <c r="H20" s="16">
        <v>1.2</v>
      </c>
      <c r="I20" s="52">
        <v>0.3700277520814072</v>
      </c>
      <c r="J20" s="15">
        <v>3.5096999999999903</v>
      </c>
      <c r="K20" s="16">
        <v>1.5097</v>
      </c>
      <c r="L20" s="48">
        <v>0.43015072513320346</v>
      </c>
      <c r="M20" s="16">
        <v>0.6</v>
      </c>
      <c r="N20" s="48">
        <v>0.17095478246003978</v>
      </c>
      <c r="O20" s="16">
        <v>1.4</v>
      </c>
      <c r="P20" s="52">
        <v>0.3988944924067595</v>
      </c>
      <c r="Q20" s="15">
        <v>0.60000000000000009</v>
      </c>
      <c r="R20" s="16">
        <v>0</v>
      </c>
      <c r="S20" s="48">
        <v>0</v>
      </c>
      <c r="T20" s="16">
        <v>0</v>
      </c>
      <c r="U20" s="48">
        <v>0</v>
      </c>
      <c r="V20" s="16">
        <v>0.60000000000000009</v>
      </c>
      <c r="W20" s="52">
        <v>1</v>
      </c>
    </row>
    <row r="21" spans="1:23">
      <c r="A21" s="76"/>
      <c r="B21" s="8" t="s">
        <v>150</v>
      </c>
      <c r="C21" s="22">
        <v>0.2</v>
      </c>
      <c r="D21" s="10">
        <v>0</v>
      </c>
      <c r="E21" s="49">
        <v>0</v>
      </c>
      <c r="F21" s="10">
        <v>0</v>
      </c>
      <c r="G21" s="49">
        <v>0</v>
      </c>
      <c r="H21" s="10">
        <v>0.2</v>
      </c>
      <c r="I21" s="53">
        <v>1</v>
      </c>
      <c r="J21" s="22">
        <v>0.2</v>
      </c>
      <c r="K21" s="10">
        <v>0</v>
      </c>
      <c r="L21" s="49">
        <v>0</v>
      </c>
      <c r="M21" s="10">
        <v>0</v>
      </c>
      <c r="N21" s="49">
        <v>0</v>
      </c>
      <c r="O21" s="10">
        <v>0.2</v>
      </c>
      <c r="P21" s="53">
        <v>1</v>
      </c>
      <c r="Q21" s="22">
        <v>0.4</v>
      </c>
      <c r="R21" s="10">
        <v>0</v>
      </c>
      <c r="S21" s="49">
        <v>0</v>
      </c>
      <c r="T21" s="10">
        <v>0</v>
      </c>
      <c r="U21" s="49">
        <v>0</v>
      </c>
      <c r="V21" s="10">
        <v>0.4</v>
      </c>
      <c r="W21" s="53">
        <v>1</v>
      </c>
    </row>
    <row r="22" spans="1:23">
      <c r="A22" s="76"/>
      <c r="B22" s="14" t="s">
        <v>153</v>
      </c>
      <c r="C22" s="15">
        <v>1.4</v>
      </c>
      <c r="D22" s="16">
        <v>0.6</v>
      </c>
      <c r="E22" s="48">
        <v>0.4285714285714286</v>
      </c>
      <c r="F22" s="16">
        <v>0</v>
      </c>
      <c r="G22" s="48">
        <v>0</v>
      </c>
      <c r="H22" s="16">
        <v>0.8</v>
      </c>
      <c r="I22" s="52">
        <v>0.57142857142857151</v>
      </c>
      <c r="J22" s="15">
        <v>1.2</v>
      </c>
      <c r="K22" s="16">
        <v>0.8</v>
      </c>
      <c r="L22" s="48">
        <v>0.66666666666666674</v>
      </c>
      <c r="M22" s="16">
        <v>0</v>
      </c>
      <c r="N22" s="48">
        <v>0</v>
      </c>
      <c r="O22" s="16">
        <v>0.4</v>
      </c>
      <c r="P22" s="52">
        <v>0.33333333333333337</v>
      </c>
      <c r="Q22" s="15"/>
      <c r="R22" s="16"/>
      <c r="S22" s="48" t="s">
        <v>632</v>
      </c>
      <c r="T22" s="16"/>
      <c r="U22" s="48" t="s">
        <v>632</v>
      </c>
      <c r="V22" s="16"/>
      <c r="W22" s="52" t="s">
        <v>632</v>
      </c>
    </row>
    <row r="23" spans="1:23">
      <c r="A23" s="76"/>
      <c r="B23" s="8" t="s">
        <v>157</v>
      </c>
      <c r="C23" s="22">
        <v>3.8662999999999901</v>
      </c>
      <c r="D23" s="10">
        <v>1.1999</v>
      </c>
      <c r="E23" s="49">
        <v>0.31034839510643331</v>
      </c>
      <c r="F23" s="10">
        <v>0</v>
      </c>
      <c r="G23" s="49">
        <v>0</v>
      </c>
      <c r="H23" s="10">
        <v>2.6663999999999901</v>
      </c>
      <c r="I23" s="53">
        <v>0.68965160489356669</v>
      </c>
      <c r="J23" s="22">
        <v>4.5329000000000006</v>
      </c>
      <c r="K23" s="10">
        <v>1.3331999999999999</v>
      </c>
      <c r="L23" s="49">
        <v>0.29411634935692377</v>
      </c>
      <c r="M23" s="10">
        <v>0</v>
      </c>
      <c r="N23" s="49">
        <v>0</v>
      </c>
      <c r="O23" s="10">
        <v>3.1997</v>
      </c>
      <c r="P23" s="53">
        <v>0.70588365064307612</v>
      </c>
      <c r="Q23" s="22">
        <v>1.6664999999999901</v>
      </c>
      <c r="R23" s="10">
        <v>0</v>
      </c>
      <c r="S23" s="49">
        <v>0</v>
      </c>
      <c r="T23" s="10">
        <v>0</v>
      </c>
      <c r="U23" s="49">
        <v>0</v>
      </c>
      <c r="V23" s="10">
        <v>1.6664999999999901</v>
      </c>
      <c r="W23" s="53">
        <v>1</v>
      </c>
    </row>
    <row r="24" spans="1:23">
      <c r="A24" s="76"/>
      <c r="B24" s="14" t="s">
        <v>163</v>
      </c>
      <c r="C24" s="15">
        <v>0.60000000000000009</v>
      </c>
      <c r="D24" s="16">
        <v>0</v>
      </c>
      <c r="E24" s="48">
        <v>0</v>
      </c>
      <c r="F24" s="16">
        <v>0</v>
      </c>
      <c r="G24" s="48">
        <v>0</v>
      </c>
      <c r="H24" s="16">
        <v>0.60000000000000009</v>
      </c>
      <c r="I24" s="52">
        <v>1</v>
      </c>
      <c r="J24" s="15">
        <v>0.8</v>
      </c>
      <c r="K24" s="16">
        <v>0</v>
      </c>
      <c r="L24" s="48">
        <v>0</v>
      </c>
      <c r="M24" s="16">
        <v>0</v>
      </c>
      <c r="N24" s="48">
        <v>0</v>
      </c>
      <c r="O24" s="16">
        <v>0.8</v>
      </c>
      <c r="P24" s="52">
        <v>1</v>
      </c>
      <c r="Q24" s="15"/>
      <c r="R24" s="16"/>
      <c r="S24" s="48" t="s">
        <v>632</v>
      </c>
      <c r="T24" s="16"/>
      <c r="U24" s="48" t="s">
        <v>632</v>
      </c>
      <c r="V24" s="16"/>
      <c r="W24" s="52" t="s">
        <v>632</v>
      </c>
    </row>
    <row r="25" spans="1:23" s="11" customFormat="1">
      <c r="A25" s="77" t="s">
        <v>633</v>
      </c>
      <c r="B25" s="78"/>
      <c r="C25" s="24">
        <v>62.213899999999953</v>
      </c>
      <c r="D25" s="25">
        <v>19.262899999999991</v>
      </c>
      <c r="E25" s="50">
        <v>0.30962373360294093</v>
      </c>
      <c r="F25" s="25">
        <v>3.8174000000000001</v>
      </c>
      <c r="G25" s="50">
        <v>6.1359278232035012E-2</v>
      </c>
      <c r="H25" s="25">
        <v>39.155399999999958</v>
      </c>
      <c r="I25" s="54">
        <v>0.62936739217441739</v>
      </c>
      <c r="J25" s="24">
        <v>66.776299999999949</v>
      </c>
      <c r="K25" s="25">
        <v>22.014500000000002</v>
      </c>
      <c r="L25" s="50">
        <v>0.32967534888875272</v>
      </c>
      <c r="M25" s="25">
        <v>2.9575</v>
      </c>
      <c r="N25" s="50">
        <v>4.4289665644847084E-2</v>
      </c>
      <c r="O25" s="25">
        <v>42.004299999999979</v>
      </c>
      <c r="P25" s="54">
        <v>0.62903006006622131</v>
      </c>
      <c r="Q25" s="24">
        <v>12.86859999999999</v>
      </c>
      <c r="R25" s="25">
        <v>0</v>
      </c>
      <c r="S25" s="50">
        <v>0</v>
      </c>
      <c r="T25" s="25">
        <v>0</v>
      </c>
      <c r="U25" s="50">
        <v>0</v>
      </c>
      <c r="V25" s="25">
        <v>12.86859999999999</v>
      </c>
      <c r="W25" s="54">
        <v>1</v>
      </c>
    </row>
    <row r="26" spans="1:23">
      <c r="A26" s="73" t="s">
        <v>206</v>
      </c>
      <c r="B26" s="18" t="s">
        <v>208</v>
      </c>
      <c r="C26" s="19">
        <v>8.198000000000004</v>
      </c>
      <c r="D26" s="20">
        <v>3.0108000000000001</v>
      </c>
      <c r="E26" s="47">
        <v>0.36726030739204668</v>
      </c>
      <c r="F26" s="20">
        <v>0.72940000000000005</v>
      </c>
      <c r="G26" s="47">
        <v>8.8972920224444946E-2</v>
      </c>
      <c r="H26" s="20">
        <v>4.4577999999999998</v>
      </c>
      <c r="I26" s="55">
        <v>0.5437667723835079</v>
      </c>
      <c r="J26" s="19">
        <v>7.55689999999999</v>
      </c>
      <c r="K26" s="20">
        <v>3.4071000000000002</v>
      </c>
      <c r="L26" s="47">
        <v>0.45085947941616333</v>
      </c>
      <c r="M26" s="20">
        <v>0</v>
      </c>
      <c r="N26" s="47">
        <v>0</v>
      </c>
      <c r="O26" s="20">
        <v>4.1497999999999999</v>
      </c>
      <c r="P26" s="55">
        <v>0.549140520583838</v>
      </c>
      <c r="Q26" s="19">
        <v>2.1921999999999988</v>
      </c>
      <c r="R26" s="20">
        <v>0</v>
      </c>
      <c r="S26" s="47">
        <v>0</v>
      </c>
      <c r="T26" s="20">
        <v>0</v>
      </c>
      <c r="U26" s="47">
        <v>0</v>
      </c>
      <c r="V26" s="20">
        <v>2.1921999999999988</v>
      </c>
      <c r="W26" s="55">
        <v>1</v>
      </c>
    </row>
    <row r="27" spans="1:23">
      <c r="A27" s="74"/>
      <c r="B27" s="14" t="s">
        <v>232</v>
      </c>
      <c r="C27" s="15">
        <v>4.9058999999999999</v>
      </c>
      <c r="D27" s="16">
        <v>1.5098000000000003</v>
      </c>
      <c r="E27" s="48">
        <v>0.30775189058072938</v>
      </c>
      <c r="F27" s="16">
        <v>0.6</v>
      </c>
      <c r="G27" s="48">
        <v>0.12230171833914266</v>
      </c>
      <c r="H27" s="16">
        <v>2.7961</v>
      </c>
      <c r="I27" s="52">
        <v>0.56994639108012801</v>
      </c>
      <c r="J27" s="15">
        <v>5.70589999999999</v>
      </c>
      <c r="K27" s="16">
        <v>1.5098000000000003</v>
      </c>
      <c r="L27" s="48">
        <v>0.2646033053506025</v>
      </c>
      <c r="M27" s="16">
        <v>0.8</v>
      </c>
      <c r="N27" s="48">
        <v>0.14020575194097362</v>
      </c>
      <c r="O27" s="16">
        <v>3.3960999999999997</v>
      </c>
      <c r="P27" s="52">
        <v>0.59519094270842565</v>
      </c>
      <c r="Q27" s="15">
        <v>0.8</v>
      </c>
      <c r="R27" s="16">
        <v>0</v>
      </c>
      <c r="S27" s="48">
        <v>0</v>
      </c>
      <c r="T27" s="16">
        <v>0</v>
      </c>
      <c r="U27" s="48">
        <v>0</v>
      </c>
      <c r="V27" s="16">
        <v>0.8</v>
      </c>
      <c r="W27" s="52">
        <v>1</v>
      </c>
    </row>
    <row r="28" spans="1:23">
      <c r="A28" s="74"/>
      <c r="B28" s="8" t="s">
        <v>241</v>
      </c>
      <c r="C28" s="22">
        <v>0.8</v>
      </c>
      <c r="D28" s="10">
        <v>0.2</v>
      </c>
      <c r="E28" s="49">
        <v>0.25</v>
      </c>
      <c r="F28" s="10">
        <v>0</v>
      </c>
      <c r="G28" s="49">
        <v>0</v>
      </c>
      <c r="H28" s="10">
        <v>0.6</v>
      </c>
      <c r="I28" s="53">
        <v>0.74999999999999989</v>
      </c>
      <c r="J28" s="22">
        <v>1</v>
      </c>
      <c r="K28" s="10">
        <v>0.2</v>
      </c>
      <c r="L28" s="49">
        <v>0.2</v>
      </c>
      <c r="M28" s="10">
        <v>0</v>
      </c>
      <c r="N28" s="49">
        <v>0</v>
      </c>
      <c r="O28" s="10">
        <v>0.8</v>
      </c>
      <c r="P28" s="53">
        <v>0.8</v>
      </c>
      <c r="Q28" s="22">
        <v>0.60000000000000009</v>
      </c>
      <c r="R28" s="10">
        <v>0</v>
      </c>
      <c r="S28" s="49">
        <v>0</v>
      </c>
      <c r="T28" s="10">
        <v>0</v>
      </c>
      <c r="U28" s="49">
        <v>0</v>
      </c>
      <c r="V28" s="10">
        <v>0.60000000000000009</v>
      </c>
      <c r="W28" s="53">
        <v>1</v>
      </c>
    </row>
    <row r="29" spans="1:23" s="11" customFormat="1">
      <c r="A29" s="77" t="s">
        <v>634</v>
      </c>
      <c r="B29" s="78"/>
      <c r="C29" s="24">
        <v>13.903900000000004</v>
      </c>
      <c r="D29" s="25">
        <v>4.7206000000000001</v>
      </c>
      <c r="E29" s="50">
        <v>0.33951625083609627</v>
      </c>
      <c r="F29" s="25">
        <v>1.3294000000000001</v>
      </c>
      <c r="G29" s="50">
        <v>9.5613460971382111E-2</v>
      </c>
      <c r="H29" s="25">
        <v>7.8538999999999994</v>
      </c>
      <c r="I29" s="54">
        <v>0.56487028819252139</v>
      </c>
      <c r="J29" s="24">
        <v>14.262799999999981</v>
      </c>
      <c r="K29" s="25">
        <v>5.1169000000000002</v>
      </c>
      <c r="L29" s="50">
        <v>0.35875844855147709</v>
      </c>
      <c r="M29" s="25">
        <v>0.8</v>
      </c>
      <c r="N29" s="50">
        <v>5.6089968309167987E-2</v>
      </c>
      <c r="O29" s="25">
        <v>8.3459000000000003</v>
      </c>
      <c r="P29" s="54">
        <v>0.58515158313935633</v>
      </c>
      <c r="Q29" s="24">
        <v>3.5921999999999987</v>
      </c>
      <c r="R29" s="25">
        <v>0</v>
      </c>
      <c r="S29" s="50">
        <v>0</v>
      </c>
      <c r="T29" s="25">
        <v>0</v>
      </c>
      <c r="U29" s="50">
        <v>0</v>
      </c>
      <c r="V29" s="25">
        <v>3.5921999999999987</v>
      </c>
      <c r="W29" s="54">
        <v>1</v>
      </c>
    </row>
    <row r="30" spans="1:23">
      <c r="A30" s="75" t="s">
        <v>248</v>
      </c>
      <c r="B30" s="18" t="s">
        <v>250</v>
      </c>
      <c r="C30" s="19">
        <v>4.7329999999999997</v>
      </c>
      <c r="D30" s="20">
        <v>1.2822</v>
      </c>
      <c r="E30" s="47">
        <v>0.27090640185928588</v>
      </c>
      <c r="F30" s="20">
        <v>0.3765</v>
      </c>
      <c r="G30" s="47">
        <v>7.9547855482780483E-2</v>
      </c>
      <c r="H30" s="20">
        <v>3.1615000000000006</v>
      </c>
      <c r="I30" s="55">
        <v>0.66796957532220602</v>
      </c>
      <c r="J30" s="19">
        <v>4.6185</v>
      </c>
      <c r="K30" s="20">
        <v>0.81950000000000012</v>
      </c>
      <c r="L30" s="47">
        <v>0.1774385623037783</v>
      </c>
      <c r="M30" s="20">
        <v>0.66379999999999995</v>
      </c>
      <c r="N30" s="47">
        <v>0.14372631806863698</v>
      </c>
      <c r="O30" s="20">
        <v>3.1352000000000002</v>
      </c>
      <c r="P30" s="55">
        <v>0.6788351196275848</v>
      </c>
      <c r="Q30" s="19">
        <v>1.2572999999999999</v>
      </c>
      <c r="R30" s="20">
        <v>0</v>
      </c>
      <c r="S30" s="47">
        <v>0</v>
      </c>
      <c r="T30" s="20">
        <v>0</v>
      </c>
      <c r="U30" s="47">
        <v>0</v>
      </c>
      <c r="V30" s="20">
        <v>1.2572999999999999</v>
      </c>
      <c r="W30" s="55">
        <v>1</v>
      </c>
    </row>
    <row r="31" spans="1:23">
      <c r="A31" s="76"/>
      <c r="B31" s="14" t="s">
        <v>279</v>
      </c>
      <c r="C31" s="15">
        <v>2.5717999999999996</v>
      </c>
      <c r="D31" s="16">
        <v>0.70299999999999996</v>
      </c>
      <c r="E31" s="48">
        <v>0.27334940508593203</v>
      </c>
      <c r="F31" s="16">
        <v>6.54E-2</v>
      </c>
      <c r="G31" s="48">
        <v>2.5429660160199086E-2</v>
      </c>
      <c r="H31" s="16">
        <v>1.8033999999999997</v>
      </c>
      <c r="I31" s="52">
        <v>0.70122093475386882</v>
      </c>
      <c r="J31" s="15">
        <v>2.2803999999999993</v>
      </c>
      <c r="K31" s="16">
        <v>0.84620000000000006</v>
      </c>
      <c r="L31" s="48">
        <v>0.37107524995614816</v>
      </c>
      <c r="M31" s="16">
        <v>0.219</v>
      </c>
      <c r="N31" s="48">
        <v>9.6035783195930563E-2</v>
      </c>
      <c r="O31" s="16">
        <v>1.2151999999999996</v>
      </c>
      <c r="P31" s="52">
        <v>0.53288896684792142</v>
      </c>
      <c r="Q31" s="15"/>
      <c r="R31" s="16"/>
      <c r="S31" s="48" t="s">
        <v>632</v>
      </c>
      <c r="T31" s="16"/>
      <c r="U31" s="48" t="s">
        <v>632</v>
      </c>
      <c r="V31" s="16"/>
      <c r="W31" s="52" t="s">
        <v>632</v>
      </c>
    </row>
    <row r="32" spans="1:23">
      <c r="A32" s="76"/>
      <c r="B32" s="8" t="s">
        <v>301</v>
      </c>
      <c r="C32" s="22">
        <v>6.0887000000000011</v>
      </c>
      <c r="D32" s="10">
        <v>1.9501000000000002</v>
      </c>
      <c r="E32" s="49">
        <v>0.32028183356053014</v>
      </c>
      <c r="F32" s="10">
        <v>0.55000000000000004</v>
      </c>
      <c r="G32" s="49">
        <v>9.0331269400693082E-2</v>
      </c>
      <c r="H32" s="10">
        <v>3.5886</v>
      </c>
      <c r="I32" s="53">
        <v>0.58938689703877667</v>
      </c>
      <c r="J32" s="22">
        <v>6.1335000000000006</v>
      </c>
      <c r="K32" s="10">
        <v>1.8500999999999999</v>
      </c>
      <c r="L32" s="49">
        <v>0.30163854243091215</v>
      </c>
      <c r="M32" s="10">
        <v>0.45</v>
      </c>
      <c r="N32" s="49">
        <v>7.3367571533382234E-2</v>
      </c>
      <c r="O32" s="10">
        <v>3.833400000000001</v>
      </c>
      <c r="P32" s="53">
        <v>0.6249938860357056</v>
      </c>
      <c r="Q32" s="22">
        <v>1.2334000000000001</v>
      </c>
      <c r="R32" s="10">
        <v>0</v>
      </c>
      <c r="S32" s="49">
        <v>0</v>
      </c>
      <c r="T32" s="10">
        <v>0</v>
      </c>
      <c r="U32" s="49">
        <v>0</v>
      </c>
      <c r="V32" s="10">
        <v>1.2334000000000001</v>
      </c>
      <c r="W32" s="53">
        <v>1</v>
      </c>
    </row>
    <row r="33" spans="1:23">
      <c r="A33" s="76"/>
      <c r="B33" s="14" t="s">
        <v>314</v>
      </c>
      <c r="C33" s="15">
        <v>1.4743999999999999</v>
      </c>
      <c r="D33" s="16">
        <v>0.97249999999999992</v>
      </c>
      <c r="E33" s="48">
        <v>0.65959034183396636</v>
      </c>
      <c r="F33" s="16">
        <v>0.1333</v>
      </c>
      <c r="G33" s="48">
        <v>9.0409658166033649E-2</v>
      </c>
      <c r="H33" s="16">
        <v>0.36859999999999998</v>
      </c>
      <c r="I33" s="52">
        <v>0.25</v>
      </c>
      <c r="J33" s="15">
        <v>1.1057999999999999</v>
      </c>
      <c r="K33" s="16">
        <v>0.97249999999999992</v>
      </c>
      <c r="L33" s="48">
        <v>0.87945378911195515</v>
      </c>
      <c r="M33" s="16">
        <v>0.1333</v>
      </c>
      <c r="N33" s="48">
        <v>0.12054621088804486</v>
      </c>
      <c r="O33" s="16">
        <v>0</v>
      </c>
      <c r="P33" s="52">
        <v>0</v>
      </c>
      <c r="Q33" s="15">
        <v>0.2</v>
      </c>
      <c r="R33" s="16">
        <v>0</v>
      </c>
      <c r="S33" s="48">
        <v>0</v>
      </c>
      <c r="T33" s="16">
        <v>0</v>
      </c>
      <c r="U33" s="48">
        <v>0</v>
      </c>
      <c r="V33" s="16">
        <v>0.2</v>
      </c>
      <c r="W33" s="52">
        <v>1</v>
      </c>
    </row>
    <row r="34" spans="1:23">
      <c r="A34" s="76"/>
      <c r="B34" s="8" t="s">
        <v>320</v>
      </c>
      <c r="C34" s="22">
        <v>3.7618</v>
      </c>
      <c r="D34" s="10">
        <v>1.3864999999999998</v>
      </c>
      <c r="E34" s="49">
        <v>0.36857355521292995</v>
      </c>
      <c r="F34" s="10">
        <v>0</v>
      </c>
      <c r="G34" s="49">
        <v>0</v>
      </c>
      <c r="H34" s="10">
        <v>2.3753000000000002</v>
      </c>
      <c r="I34" s="53">
        <v>0.63142644478707011</v>
      </c>
      <c r="J34" s="22">
        <v>4.4964000000000004</v>
      </c>
      <c r="K34" s="10">
        <v>1.3764999999999998</v>
      </c>
      <c r="L34" s="49">
        <v>0.30613379592562934</v>
      </c>
      <c r="M34" s="10">
        <v>6.54E-2</v>
      </c>
      <c r="N34" s="49">
        <v>1.4544969308780357E-2</v>
      </c>
      <c r="O34" s="10">
        <v>3.0545000000000004</v>
      </c>
      <c r="P34" s="53">
        <v>0.67932123476559025</v>
      </c>
      <c r="Q34" s="22">
        <v>1</v>
      </c>
      <c r="R34" s="10">
        <v>0</v>
      </c>
      <c r="S34" s="49">
        <v>0</v>
      </c>
      <c r="T34" s="10">
        <v>0</v>
      </c>
      <c r="U34" s="49">
        <v>0</v>
      </c>
      <c r="V34" s="10">
        <v>1</v>
      </c>
      <c r="W34" s="53">
        <v>1</v>
      </c>
    </row>
    <row r="35" spans="1:23">
      <c r="A35" s="76"/>
      <c r="B35" s="14" t="s">
        <v>338</v>
      </c>
      <c r="C35" s="15">
        <v>3.2314000000000003</v>
      </c>
      <c r="D35" s="16">
        <v>0</v>
      </c>
      <c r="E35" s="48">
        <v>0</v>
      </c>
      <c r="F35" s="16">
        <v>0</v>
      </c>
      <c r="G35" s="48">
        <v>0</v>
      </c>
      <c r="H35" s="16">
        <v>3.2314000000000003</v>
      </c>
      <c r="I35" s="52">
        <v>1</v>
      </c>
      <c r="J35" s="15">
        <v>2.5451999999999999</v>
      </c>
      <c r="K35" s="16">
        <v>0</v>
      </c>
      <c r="L35" s="48">
        <v>0</v>
      </c>
      <c r="M35" s="16">
        <v>0</v>
      </c>
      <c r="N35" s="48">
        <v>0</v>
      </c>
      <c r="O35" s="16">
        <v>2.5451999999999999</v>
      </c>
      <c r="P35" s="52">
        <v>1</v>
      </c>
      <c r="Q35" s="15"/>
      <c r="R35" s="16"/>
      <c r="S35" s="48" t="s">
        <v>632</v>
      </c>
      <c r="T35" s="16"/>
      <c r="U35" s="48" t="s">
        <v>632</v>
      </c>
      <c r="V35" s="16"/>
      <c r="W35" s="52" t="s">
        <v>632</v>
      </c>
    </row>
    <row r="36" spans="1:23">
      <c r="A36" s="76"/>
      <c r="B36" s="8" t="s">
        <v>349</v>
      </c>
      <c r="C36" s="22">
        <v>1.3294999999999999</v>
      </c>
      <c r="D36" s="10">
        <v>0</v>
      </c>
      <c r="E36" s="49">
        <v>0</v>
      </c>
      <c r="F36" s="10">
        <v>0</v>
      </c>
      <c r="G36" s="49">
        <v>0</v>
      </c>
      <c r="H36" s="10">
        <v>1.3294999999999999</v>
      </c>
      <c r="I36" s="53">
        <v>1</v>
      </c>
      <c r="J36" s="22">
        <v>1.506</v>
      </c>
      <c r="K36" s="10">
        <v>0</v>
      </c>
      <c r="L36" s="49">
        <v>0</v>
      </c>
      <c r="M36" s="10">
        <v>0</v>
      </c>
      <c r="N36" s="49">
        <v>0</v>
      </c>
      <c r="O36" s="10">
        <v>1.506</v>
      </c>
      <c r="P36" s="53">
        <v>1</v>
      </c>
      <c r="Q36" s="22"/>
      <c r="R36" s="10"/>
      <c r="S36" s="49" t="s">
        <v>632</v>
      </c>
      <c r="T36" s="10"/>
      <c r="U36" s="49" t="s">
        <v>632</v>
      </c>
      <c r="V36" s="10"/>
      <c r="W36" s="53" t="s">
        <v>632</v>
      </c>
    </row>
    <row r="37" spans="1:23">
      <c r="A37" s="76"/>
      <c r="B37" s="14" t="s">
        <v>356</v>
      </c>
      <c r="C37" s="15">
        <v>2.3881999999999999</v>
      </c>
      <c r="D37" s="16">
        <v>0.60000000000000009</v>
      </c>
      <c r="E37" s="48">
        <v>0.25123523992965419</v>
      </c>
      <c r="F37" s="16">
        <v>0</v>
      </c>
      <c r="G37" s="48">
        <v>0</v>
      </c>
      <c r="H37" s="16">
        <v>1.7990999999999997</v>
      </c>
      <c r="I37" s="52">
        <v>0.75332886692906786</v>
      </c>
      <c r="J37" s="15">
        <v>2.1881999999999997</v>
      </c>
      <c r="K37" s="16">
        <v>0.8</v>
      </c>
      <c r="L37" s="48">
        <v>0.36559729458002016</v>
      </c>
      <c r="M37" s="16">
        <v>0</v>
      </c>
      <c r="N37" s="48">
        <v>0</v>
      </c>
      <c r="O37" s="16">
        <v>1.3881999999999999</v>
      </c>
      <c r="P37" s="52">
        <v>0.6344027054199799</v>
      </c>
      <c r="Q37" s="15"/>
      <c r="R37" s="16"/>
      <c r="S37" s="48" t="s">
        <v>632</v>
      </c>
      <c r="T37" s="16"/>
      <c r="U37" s="48" t="s">
        <v>632</v>
      </c>
      <c r="V37" s="16"/>
      <c r="W37" s="52" t="s">
        <v>632</v>
      </c>
    </row>
    <row r="38" spans="1:23">
      <c r="A38" s="76"/>
      <c r="B38" s="8" t="s">
        <v>371</v>
      </c>
      <c r="C38" s="22">
        <v>1.6</v>
      </c>
      <c r="D38" s="10">
        <v>0.4</v>
      </c>
      <c r="E38" s="49">
        <v>0.25</v>
      </c>
      <c r="F38" s="10">
        <v>0</v>
      </c>
      <c r="G38" s="49">
        <v>0</v>
      </c>
      <c r="H38" s="10">
        <v>1.2000000000000002</v>
      </c>
      <c r="I38" s="53">
        <v>0.75000000000000011</v>
      </c>
      <c r="J38" s="22">
        <v>1.4</v>
      </c>
      <c r="K38" s="10">
        <v>0.2</v>
      </c>
      <c r="L38" s="49">
        <v>0.14285714285714288</v>
      </c>
      <c r="M38" s="10">
        <v>0</v>
      </c>
      <c r="N38" s="49">
        <v>0</v>
      </c>
      <c r="O38" s="10">
        <v>1.2000000000000002</v>
      </c>
      <c r="P38" s="53">
        <v>0.85714285714285732</v>
      </c>
      <c r="Q38" s="22">
        <v>0.4</v>
      </c>
      <c r="R38" s="10">
        <v>0</v>
      </c>
      <c r="S38" s="49">
        <v>0</v>
      </c>
      <c r="T38" s="10">
        <v>0</v>
      </c>
      <c r="U38" s="49">
        <v>0</v>
      </c>
      <c r="V38" s="10">
        <v>0.4</v>
      </c>
      <c r="W38" s="53">
        <v>1</v>
      </c>
    </row>
    <row r="39" spans="1:23">
      <c r="A39" s="76"/>
      <c r="B39" s="14" t="s">
        <v>376</v>
      </c>
      <c r="C39" s="15">
        <v>0.2</v>
      </c>
      <c r="D39" s="16">
        <v>0</v>
      </c>
      <c r="E39" s="48">
        <v>0</v>
      </c>
      <c r="F39" s="16">
        <v>0</v>
      </c>
      <c r="G39" s="48">
        <v>0</v>
      </c>
      <c r="H39" s="16">
        <v>0.2</v>
      </c>
      <c r="I39" s="52">
        <v>1</v>
      </c>
      <c r="J39" s="15"/>
      <c r="K39" s="16"/>
      <c r="L39" s="48"/>
      <c r="M39" s="16"/>
      <c r="N39" s="48"/>
      <c r="O39" s="16"/>
      <c r="P39" s="52"/>
      <c r="Q39" s="15"/>
      <c r="R39" s="16"/>
      <c r="S39" s="48" t="s">
        <v>632</v>
      </c>
      <c r="T39" s="16"/>
      <c r="U39" s="48" t="s">
        <v>632</v>
      </c>
      <c r="V39" s="16"/>
      <c r="W39" s="52" t="s">
        <v>632</v>
      </c>
    </row>
    <row r="40" spans="1:23">
      <c r="A40" s="76"/>
      <c r="B40" s="8" t="s">
        <v>379</v>
      </c>
      <c r="C40" s="22">
        <v>0.83279999999999998</v>
      </c>
      <c r="D40" s="10">
        <v>0.80010000000000003</v>
      </c>
      <c r="E40" s="49">
        <v>0.96073487031700289</v>
      </c>
      <c r="F40" s="10">
        <v>0</v>
      </c>
      <c r="G40" s="49">
        <v>0</v>
      </c>
      <c r="H40" s="10">
        <v>3.27E-2</v>
      </c>
      <c r="I40" s="53">
        <v>3.926512968299712E-2</v>
      </c>
      <c r="J40" s="22">
        <v>1.3317000000000001</v>
      </c>
      <c r="K40" s="10">
        <v>0.93340000000000001</v>
      </c>
      <c r="L40" s="49">
        <v>0.70090861305098739</v>
      </c>
      <c r="M40" s="10">
        <v>2.18E-2</v>
      </c>
      <c r="N40" s="49">
        <v>1.6370053315311255E-2</v>
      </c>
      <c r="O40" s="10">
        <v>0.3765</v>
      </c>
      <c r="P40" s="53">
        <v>0.28272133363370128</v>
      </c>
      <c r="Q40" s="22"/>
      <c r="R40" s="10"/>
      <c r="S40" s="49" t="s">
        <v>632</v>
      </c>
      <c r="T40" s="10"/>
      <c r="U40" s="49" t="s">
        <v>632</v>
      </c>
      <c r="V40" s="10"/>
      <c r="W40" s="53" t="s">
        <v>632</v>
      </c>
    </row>
    <row r="41" spans="1:23">
      <c r="A41" s="76"/>
      <c r="B41" s="14" t="s">
        <v>385</v>
      </c>
      <c r="C41" s="15">
        <v>0.753</v>
      </c>
      <c r="D41" s="16">
        <v>0</v>
      </c>
      <c r="E41" s="48">
        <v>0</v>
      </c>
      <c r="F41" s="16">
        <v>0.753</v>
      </c>
      <c r="G41" s="48">
        <v>1</v>
      </c>
      <c r="H41" s="16">
        <v>0</v>
      </c>
      <c r="I41" s="52">
        <v>0</v>
      </c>
      <c r="J41" s="15">
        <v>0.3765</v>
      </c>
      <c r="K41" s="16">
        <v>0.17649999999999999</v>
      </c>
      <c r="L41" s="48">
        <v>0.4687915006640106</v>
      </c>
      <c r="M41" s="16">
        <v>0.2</v>
      </c>
      <c r="N41" s="48">
        <v>0.53120849933598935</v>
      </c>
      <c r="O41" s="16">
        <v>0</v>
      </c>
      <c r="P41" s="52">
        <v>0</v>
      </c>
      <c r="Q41" s="15"/>
      <c r="R41" s="16"/>
      <c r="S41" s="48" t="s">
        <v>632</v>
      </c>
      <c r="T41" s="16"/>
      <c r="U41" s="48" t="s">
        <v>632</v>
      </c>
      <c r="V41" s="16"/>
      <c r="W41" s="52" t="s">
        <v>632</v>
      </c>
    </row>
    <row r="42" spans="1:23">
      <c r="A42" s="76"/>
      <c r="B42" s="8" t="s">
        <v>388</v>
      </c>
      <c r="C42" s="22">
        <v>2.7882000000000002</v>
      </c>
      <c r="D42" s="10">
        <v>0</v>
      </c>
      <c r="E42" s="49">
        <v>0</v>
      </c>
      <c r="F42" s="10">
        <v>0</v>
      </c>
      <c r="G42" s="49">
        <v>0</v>
      </c>
      <c r="H42" s="10">
        <v>2.7882000000000002</v>
      </c>
      <c r="I42" s="53">
        <v>1</v>
      </c>
      <c r="J42" s="22">
        <v>2.1133000000000002</v>
      </c>
      <c r="K42" s="10">
        <v>0</v>
      </c>
      <c r="L42" s="49">
        <v>0</v>
      </c>
      <c r="M42" s="10">
        <v>0</v>
      </c>
      <c r="N42" s="49">
        <v>0</v>
      </c>
      <c r="O42" s="10">
        <v>2.1133000000000002</v>
      </c>
      <c r="P42" s="53">
        <v>1</v>
      </c>
      <c r="Q42" s="22">
        <v>0.30980000000000002</v>
      </c>
      <c r="R42" s="10">
        <v>0</v>
      </c>
      <c r="S42" s="49">
        <v>0</v>
      </c>
      <c r="T42" s="10">
        <v>0</v>
      </c>
      <c r="U42" s="49">
        <v>0</v>
      </c>
      <c r="V42" s="10">
        <v>0.30980000000000002</v>
      </c>
      <c r="W42" s="53">
        <v>1</v>
      </c>
    </row>
    <row r="43" spans="1:23">
      <c r="A43" s="76"/>
      <c r="B43" s="14" t="s">
        <v>398</v>
      </c>
      <c r="C43" s="15">
        <v>2.8335000000000008</v>
      </c>
      <c r="D43" s="16">
        <v>0.57640000000000002</v>
      </c>
      <c r="E43" s="48">
        <v>0.20342332803952703</v>
      </c>
      <c r="F43" s="16">
        <v>0</v>
      </c>
      <c r="G43" s="48">
        <v>0</v>
      </c>
      <c r="H43" s="16">
        <v>2.2570999999999999</v>
      </c>
      <c r="I43" s="52">
        <v>0.79657667196047266</v>
      </c>
      <c r="J43" s="15">
        <v>3.5077000000000003</v>
      </c>
      <c r="K43" s="16">
        <v>0.79610000000000003</v>
      </c>
      <c r="L43" s="48">
        <v>0.22695783561878152</v>
      </c>
      <c r="M43" s="16">
        <v>0.1333</v>
      </c>
      <c r="N43" s="48">
        <v>3.8002109644496393E-2</v>
      </c>
      <c r="O43" s="16">
        <v>2.5783</v>
      </c>
      <c r="P43" s="52">
        <v>0.73504005473672207</v>
      </c>
      <c r="Q43" s="15">
        <v>0.218</v>
      </c>
      <c r="R43" s="16">
        <v>0</v>
      </c>
      <c r="S43" s="48">
        <v>0</v>
      </c>
      <c r="T43" s="16">
        <v>0</v>
      </c>
      <c r="U43" s="48">
        <v>0</v>
      </c>
      <c r="V43" s="16">
        <v>0.218</v>
      </c>
      <c r="W43" s="52">
        <v>1</v>
      </c>
    </row>
    <row r="44" spans="1:23">
      <c r="A44" s="76"/>
      <c r="B44" s="8" t="s">
        <v>412</v>
      </c>
      <c r="C44" s="22">
        <v>1.0327999999999999</v>
      </c>
      <c r="D44" s="10">
        <v>0.2334</v>
      </c>
      <c r="E44" s="49">
        <v>0.22598760650658406</v>
      </c>
      <c r="F44" s="10">
        <v>0</v>
      </c>
      <c r="G44" s="49">
        <v>0</v>
      </c>
      <c r="H44" s="10">
        <v>0.79939999999999989</v>
      </c>
      <c r="I44" s="53">
        <v>0.77401239349341588</v>
      </c>
      <c r="J44" s="22">
        <v>0.83279999999999998</v>
      </c>
      <c r="K44" s="10">
        <v>0.33339999999999997</v>
      </c>
      <c r="L44" s="49">
        <v>0.40033621517771373</v>
      </c>
      <c r="M44" s="10">
        <v>0</v>
      </c>
      <c r="N44" s="49">
        <v>0</v>
      </c>
      <c r="O44" s="10">
        <v>0.49940000000000001</v>
      </c>
      <c r="P44" s="53">
        <v>0.59966378482228633</v>
      </c>
      <c r="Q44" s="22"/>
      <c r="R44" s="10"/>
      <c r="S44" s="49" t="s">
        <v>632</v>
      </c>
      <c r="T44" s="10"/>
      <c r="U44" s="49" t="s">
        <v>632</v>
      </c>
      <c r="V44" s="10"/>
      <c r="W44" s="53" t="s">
        <v>632</v>
      </c>
    </row>
    <row r="45" spans="1:23">
      <c r="A45" s="76"/>
      <c r="B45" s="14" t="s">
        <v>423</v>
      </c>
      <c r="C45" s="15">
        <v>1.4108999999999998</v>
      </c>
      <c r="D45" s="16">
        <v>0</v>
      </c>
      <c r="E45" s="48">
        <v>0</v>
      </c>
      <c r="F45" s="16">
        <v>0</v>
      </c>
      <c r="G45" s="48">
        <v>0</v>
      </c>
      <c r="H45" s="16">
        <v>1.4108999999999998</v>
      </c>
      <c r="I45" s="52">
        <v>1</v>
      </c>
      <c r="J45" s="15">
        <v>1.4436000000000002</v>
      </c>
      <c r="K45" s="16">
        <v>0</v>
      </c>
      <c r="L45" s="48">
        <v>0</v>
      </c>
      <c r="M45" s="16">
        <v>0</v>
      </c>
      <c r="N45" s="48">
        <v>0</v>
      </c>
      <c r="O45" s="16">
        <v>1.4436000000000002</v>
      </c>
      <c r="P45" s="52">
        <v>1</v>
      </c>
      <c r="Q45" s="15"/>
      <c r="R45" s="16"/>
      <c r="S45" s="48" t="s">
        <v>632</v>
      </c>
      <c r="T45" s="16"/>
      <c r="U45" s="48" t="s">
        <v>632</v>
      </c>
      <c r="V45" s="16"/>
      <c r="W45" s="52" t="s">
        <v>632</v>
      </c>
    </row>
    <row r="46" spans="1:23">
      <c r="A46" s="76"/>
      <c r="B46" s="8" t="s">
        <v>503</v>
      </c>
      <c r="C46" s="22"/>
      <c r="D46" s="10"/>
      <c r="E46" s="49"/>
      <c r="F46" s="10"/>
      <c r="G46" s="49"/>
      <c r="H46" s="10"/>
      <c r="I46" s="53"/>
      <c r="J46" s="22">
        <v>1.0627</v>
      </c>
      <c r="K46" s="10">
        <v>0</v>
      </c>
      <c r="L46" s="49">
        <v>0</v>
      </c>
      <c r="M46" s="10">
        <v>0</v>
      </c>
      <c r="N46" s="49">
        <v>0</v>
      </c>
      <c r="O46" s="10">
        <v>1.0627</v>
      </c>
      <c r="P46" s="53">
        <v>1</v>
      </c>
      <c r="Q46" s="22"/>
      <c r="R46" s="10"/>
      <c r="S46" s="49" t="s">
        <v>632</v>
      </c>
      <c r="T46" s="10"/>
      <c r="U46" s="49" t="s">
        <v>632</v>
      </c>
      <c r="V46" s="10"/>
      <c r="W46" s="53" t="s">
        <v>632</v>
      </c>
    </row>
    <row r="47" spans="1:23" s="11" customFormat="1">
      <c r="A47" s="77" t="s">
        <v>635</v>
      </c>
      <c r="B47" s="78"/>
      <c r="C47" s="24">
        <v>37.03</v>
      </c>
      <c r="D47" s="25">
        <v>8.9041999999999994</v>
      </c>
      <c r="E47" s="50">
        <v>0.24045908722657303</v>
      </c>
      <c r="F47" s="25">
        <v>1.8782000000000001</v>
      </c>
      <c r="G47" s="50">
        <v>5.0721036997029435E-2</v>
      </c>
      <c r="H47" s="25">
        <v>26.345699999999994</v>
      </c>
      <c r="I47" s="54">
        <v>0.71146907912503354</v>
      </c>
      <c r="J47" s="24">
        <v>36.942300000000003</v>
      </c>
      <c r="K47" s="25">
        <v>9.1041999999999987</v>
      </c>
      <c r="L47" s="50">
        <v>0.24644377854113031</v>
      </c>
      <c r="M47" s="25">
        <v>1.8865999999999998</v>
      </c>
      <c r="N47" s="50">
        <v>5.1068828957590615E-2</v>
      </c>
      <c r="O47" s="25">
        <v>25.951499999999999</v>
      </c>
      <c r="P47" s="54">
        <v>0.7024873925012789</v>
      </c>
      <c r="Q47" s="24">
        <v>4.6185</v>
      </c>
      <c r="R47" s="25">
        <v>0</v>
      </c>
      <c r="S47" s="50">
        <v>0</v>
      </c>
      <c r="T47" s="25">
        <v>0</v>
      </c>
      <c r="U47" s="50">
        <v>0</v>
      </c>
      <c r="V47" s="25">
        <v>4.6185</v>
      </c>
      <c r="W47" s="54">
        <v>1</v>
      </c>
    </row>
    <row r="48" spans="1:23">
      <c r="A48" s="73" t="s">
        <v>514</v>
      </c>
      <c r="B48" s="18" t="s">
        <v>515</v>
      </c>
      <c r="C48" s="19">
        <v>2.7998999999999898</v>
      </c>
      <c r="D48" s="20">
        <v>0</v>
      </c>
      <c r="E48" s="47">
        <v>0</v>
      </c>
      <c r="F48" s="20">
        <v>2.1998999999999902</v>
      </c>
      <c r="G48" s="47">
        <v>0.78570663237972715</v>
      </c>
      <c r="H48" s="20">
        <v>0.60000000000000009</v>
      </c>
      <c r="I48" s="55">
        <v>0.21429336762027296</v>
      </c>
      <c r="J48" s="19">
        <v>2.3999999999999901</v>
      </c>
      <c r="K48" s="20">
        <v>0.8</v>
      </c>
      <c r="L48" s="47">
        <v>0.3333333333333347</v>
      </c>
      <c r="M48" s="20">
        <v>1</v>
      </c>
      <c r="N48" s="47">
        <v>0.41666666666666841</v>
      </c>
      <c r="O48" s="20">
        <v>0.60000000000000009</v>
      </c>
      <c r="P48" s="55">
        <v>0.25000000000000105</v>
      </c>
      <c r="Q48" s="19">
        <v>0.5333</v>
      </c>
      <c r="R48" s="20">
        <v>0</v>
      </c>
      <c r="S48" s="47">
        <v>0</v>
      </c>
      <c r="T48" s="20">
        <v>0</v>
      </c>
      <c r="U48" s="47">
        <v>0</v>
      </c>
      <c r="V48" s="20">
        <v>0.5333</v>
      </c>
      <c r="W48" s="55">
        <v>1</v>
      </c>
    </row>
    <row r="49" spans="1:23">
      <c r="A49" s="74"/>
      <c r="B49" s="14" t="s">
        <v>521</v>
      </c>
      <c r="C49" s="15">
        <v>6.6699999999999995E-2</v>
      </c>
      <c r="D49" s="16">
        <v>0</v>
      </c>
      <c r="E49" s="48">
        <v>0</v>
      </c>
      <c r="F49" s="16">
        <v>6.6699999999999995E-2</v>
      </c>
      <c r="G49" s="48">
        <v>1</v>
      </c>
      <c r="H49" s="16">
        <v>0</v>
      </c>
      <c r="I49" s="52">
        <v>0</v>
      </c>
      <c r="J49" s="15"/>
      <c r="K49" s="16"/>
      <c r="L49" s="48"/>
      <c r="M49" s="16"/>
      <c r="N49" s="48"/>
      <c r="O49" s="16"/>
      <c r="P49" s="52"/>
      <c r="Q49" s="15"/>
      <c r="R49" s="16"/>
      <c r="S49" s="48" t="s">
        <v>632</v>
      </c>
      <c r="T49" s="16"/>
      <c r="U49" s="48" t="s">
        <v>632</v>
      </c>
      <c r="V49" s="16"/>
      <c r="W49" s="52" t="s">
        <v>632</v>
      </c>
    </row>
    <row r="50" spans="1:23">
      <c r="A50" s="74"/>
      <c r="B50" s="8" t="s">
        <v>524</v>
      </c>
      <c r="C50" s="22">
        <v>1.0900000000000001</v>
      </c>
      <c r="D50" s="10">
        <v>0</v>
      </c>
      <c r="E50" s="49">
        <v>0</v>
      </c>
      <c r="F50" s="10">
        <v>1.0900000000000001</v>
      </c>
      <c r="G50" s="49">
        <v>1</v>
      </c>
      <c r="H50" s="10">
        <v>0</v>
      </c>
      <c r="I50" s="53">
        <v>0</v>
      </c>
      <c r="J50" s="22">
        <v>1.0682</v>
      </c>
      <c r="K50" s="10">
        <v>0</v>
      </c>
      <c r="L50" s="49">
        <v>0</v>
      </c>
      <c r="M50" s="10">
        <v>1.0682</v>
      </c>
      <c r="N50" s="49">
        <v>1</v>
      </c>
      <c r="O50" s="10">
        <v>0</v>
      </c>
      <c r="P50" s="53">
        <v>0</v>
      </c>
      <c r="Q50" s="22"/>
      <c r="R50" s="10"/>
      <c r="S50" s="49" t="s">
        <v>632</v>
      </c>
      <c r="T50" s="10"/>
      <c r="U50" s="49" t="s">
        <v>632</v>
      </c>
      <c r="V50" s="10"/>
      <c r="W50" s="53" t="s">
        <v>632</v>
      </c>
    </row>
    <row r="51" spans="1:23" s="11" customFormat="1">
      <c r="A51" s="77" t="s">
        <v>636</v>
      </c>
      <c r="B51" s="78"/>
      <c r="C51" s="24">
        <v>3.9565999999999901</v>
      </c>
      <c r="D51" s="25">
        <v>0</v>
      </c>
      <c r="E51" s="50">
        <v>0</v>
      </c>
      <c r="F51" s="25">
        <v>3.3565999999999905</v>
      </c>
      <c r="G51" s="50">
        <v>0.84835464793004067</v>
      </c>
      <c r="H51" s="25">
        <v>0.60000000000000009</v>
      </c>
      <c r="I51" s="54">
        <v>0.15164535206995947</v>
      </c>
      <c r="J51" s="24">
        <v>3.4681999999999902</v>
      </c>
      <c r="K51" s="25">
        <v>0.8</v>
      </c>
      <c r="L51" s="50">
        <v>0.23066720489014542</v>
      </c>
      <c r="M51" s="25">
        <v>2.0682</v>
      </c>
      <c r="N51" s="50">
        <v>0.59633239144224837</v>
      </c>
      <c r="O51" s="25">
        <v>0.60000000000000009</v>
      </c>
      <c r="P51" s="54">
        <v>0.17300040366760908</v>
      </c>
      <c r="Q51" s="24">
        <v>0.5333</v>
      </c>
      <c r="R51" s="25">
        <v>0</v>
      </c>
      <c r="S51" s="50">
        <v>0</v>
      </c>
      <c r="T51" s="25">
        <v>0</v>
      </c>
      <c r="U51" s="50">
        <v>0</v>
      </c>
      <c r="V51" s="25">
        <v>0.5333</v>
      </c>
      <c r="W51" s="54">
        <v>1</v>
      </c>
    </row>
    <row r="52" spans="1:23">
      <c r="A52" s="75" t="s">
        <v>527</v>
      </c>
      <c r="B52" s="18" t="s">
        <v>529</v>
      </c>
      <c r="C52" s="19">
        <v>1.3294999999999999</v>
      </c>
      <c r="D52" s="20">
        <v>1.153</v>
      </c>
      <c r="E52" s="47">
        <v>0.8672433245581046</v>
      </c>
      <c r="F52" s="20">
        <v>0.17649999999999999</v>
      </c>
      <c r="G52" s="47">
        <v>0.13275667544189546</v>
      </c>
      <c r="H52" s="20">
        <v>0</v>
      </c>
      <c r="I52" s="55">
        <v>0</v>
      </c>
      <c r="J52" s="19">
        <v>1.153</v>
      </c>
      <c r="K52" s="20">
        <v>1.153</v>
      </c>
      <c r="L52" s="47">
        <v>1</v>
      </c>
      <c r="M52" s="20">
        <v>0</v>
      </c>
      <c r="N52" s="47">
        <v>0</v>
      </c>
      <c r="O52" s="20">
        <v>0</v>
      </c>
      <c r="P52" s="55">
        <v>0</v>
      </c>
      <c r="Q52" s="19">
        <v>0.2</v>
      </c>
      <c r="R52" s="20">
        <v>0</v>
      </c>
      <c r="S52" s="47">
        <v>0</v>
      </c>
      <c r="T52" s="20">
        <v>0</v>
      </c>
      <c r="U52" s="47">
        <v>0</v>
      </c>
      <c r="V52" s="20">
        <v>0.2</v>
      </c>
      <c r="W52" s="55">
        <v>1</v>
      </c>
    </row>
    <row r="53" spans="1:23">
      <c r="A53" s="76"/>
      <c r="B53" s="14" t="s">
        <v>533</v>
      </c>
      <c r="C53" s="15">
        <v>9.5606000000000009</v>
      </c>
      <c r="D53" s="16">
        <v>4.7801</v>
      </c>
      <c r="E53" s="48">
        <v>0.4999790808108277</v>
      </c>
      <c r="F53" s="16">
        <v>0</v>
      </c>
      <c r="G53" s="48">
        <v>0</v>
      </c>
      <c r="H53" s="16">
        <v>4.7805</v>
      </c>
      <c r="I53" s="52">
        <v>0.50002091918917213</v>
      </c>
      <c r="J53" s="15">
        <v>10.666599999999992</v>
      </c>
      <c r="K53" s="16">
        <v>4.6800999999999995</v>
      </c>
      <c r="L53" s="48">
        <v>0.43876211726323316</v>
      </c>
      <c r="M53" s="16">
        <v>0.17649999999999999</v>
      </c>
      <c r="N53" s="48">
        <v>1.6546978418615129E-2</v>
      </c>
      <c r="O53" s="16">
        <v>5.8099999999999898</v>
      </c>
      <c r="P53" s="52">
        <v>0.54469090431815148</v>
      </c>
      <c r="Q53" s="15">
        <v>1.5489000000000002</v>
      </c>
      <c r="R53" s="16">
        <v>0</v>
      </c>
      <c r="S53" s="48">
        <v>0</v>
      </c>
      <c r="T53" s="16">
        <v>0</v>
      </c>
      <c r="U53" s="48">
        <v>0</v>
      </c>
      <c r="V53" s="16">
        <v>1.5489000000000002</v>
      </c>
      <c r="W53" s="52">
        <v>1</v>
      </c>
    </row>
    <row r="54" spans="1:23">
      <c r="A54" s="76"/>
      <c r="B54" s="8" t="s">
        <v>545</v>
      </c>
      <c r="C54" s="22">
        <v>4.4038999999999993</v>
      </c>
      <c r="D54" s="10">
        <v>2.5880999999999998</v>
      </c>
      <c r="E54" s="49">
        <v>0.58768364404278028</v>
      </c>
      <c r="F54" s="10">
        <v>0</v>
      </c>
      <c r="G54" s="49">
        <v>0</v>
      </c>
      <c r="H54" s="10">
        <v>1.8157999999999999</v>
      </c>
      <c r="I54" s="53">
        <v>0.41231635595721977</v>
      </c>
      <c r="J54" s="22">
        <v>3.9606999999999992</v>
      </c>
      <c r="K54" s="10">
        <v>2.5880999999999998</v>
      </c>
      <c r="L54" s="49">
        <v>0.65344509808872175</v>
      </c>
      <c r="M54" s="10">
        <v>0</v>
      </c>
      <c r="N54" s="49">
        <v>0</v>
      </c>
      <c r="O54" s="10">
        <v>1.3725999999999998</v>
      </c>
      <c r="P54" s="53">
        <v>0.34655490191127836</v>
      </c>
      <c r="Q54" s="22">
        <v>0.3765</v>
      </c>
      <c r="R54" s="10">
        <v>0</v>
      </c>
      <c r="S54" s="49">
        <v>0</v>
      </c>
      <c r="T54" s="10">
        <v>0</v>
      </c>
      <c r="U54" s="49">
        <v>0</v>
      </c>
      <c r="V54" s="10">
        <v>0.3765</v>
      </c>
      <c r="W54" s="53">
        <v>1</v>
      </c>
    </row>
    <row r="55" spans="1:23">
      <c r="A55" s="76"/>
      <c r="B55" s="14" t="s">
        <v>552</v>
      </c>
      <c r="C55" s="15">
        <v>3.4550000000000005</v>
      </c>
      <c r="D55" s="16">
        <v>1.6628000000000001</v>
      </c>
      <c r="E55" s="48">
        <v>0.48127351664254697</v>
      </c>
      <c r="F55" s="16">
        <v>0.35299999999999998</v>
      </c>
      <c r="G55" s="48">
        <v>0.10217076700434151</v>
      </c>
      <c r="H55" s="16">
        <v>1.4392</v>
      </c>
      <c r="I55" s="52">
        <v>0.41655571635311139</v>
      </c>
      <c r="J55" s="15">
        <v>2.859</v>
      </c>
      <c r="K55" s="16">
        <v>0.77649999999999997</v>
      </c>
      <c r="L55" s="48">
        <v>0.27159846100034979</v>
      </c>
      <c r="M55" s="16">
        <v>0.33710000000000001</v>
      </c>
      <c r="N55" s="48">
        <v>0.11790835956628191</v>
      </c>
      <c r="O55" s="16">
        <v>2.0552000000000001</v>
      </c>
      <c r="P55" s="52">
        <v>0.71885274571528512</v>
      </c>
      <c r="Q55" s="15">
        <v>0.70979999999999999</v>
      </c>
      <c r="R55" s="16">
        <v>0</v>
      </c>
      <c r="S55" s="48">
        <v>0</v>
      </c>
      <c r="T55" s="16">
        <v>0</v>
      </c>
      <c r="U55" s="48">
        <v>0</v>
      </c>
      <c r="V55" s="16">
        <v>0.70979999999999999</v>
      </c>
      <c r="W55" s="52">
        <v>1</v>
      </c>
    </row>
    <row r="56" spans="1:23">
      <c r="A56" s="76"/>
      <c r="B56" s="8" t="s">
        <v>563</v>
      </c>
      <c r="C56" s="22">
        <v>0.57650000000000001</v>
      </c>
      <c r="D56" s="10">
        <v>0</v>
      </c>
      <c r="E56" s="49">
        <v>0</v>
      </c>
      <c r="F56" s="10">
        <v>0</v>
      </c>
      <c r="G56" s="49">
        <v>0</v>
      </c>
      <c r="H56" s="10">
        <v>0.57650000000000001</v>
      </c>
      <c r="I56" s="53">
        <v>1</v>
      </c>
      <c r="J56" s="22">
        <v>0.2</v>
      </c>
      <c r="K56" s="10">
        <v>0</v>
      </c>
      <c r="L56" s="49">
        <v>0</v>
      </c>
      <c r="M56" s="10">
        <v>0</v>
      </c>
      <c r="N56" s="49">
        <v>0</v>
      </c>
      <c r="O56" s="10">
        <v>0.2</v>
      </c>
      <c r="P56" s="53">
        <v>1</v>
      </c>
      <c r="Q56" s="22"/>
      <c r="R56" s="10"/>
      <c r="S56" s="49" t="s">
        <v>632</v>
      </c>
      <c r="T56" s="10"/>
      <c r="U56" s="49" t="s">
        <v>632</v>
      </c>
      <c r="V56" s="10"/>
      <c r="W56" s="53" t="s">
        <v>632</v>
      </c>
    </row>
    <row r="57" spans="1:23">
      <c r="A57" s="76"/>
      <c r="B57" s="14" t="s">
        <v>568</v>
      </c>
      <c r="C57" s="15">
        <v>0.2</v>
      </c>
      <c r="D57" s="16">
        <v>0</v>
      </c>
      <c r="E57" s="48">
        <v>0</v>
      </c>
      <c r="F57" s="16">
        <v>0</v>
      </c>
      <c r="G57" s="48">
        <v>0</v>
      </c>
      <c r="H57" s="16">
        <v>0.2</v>
      </c>
      <c r="I57" s="52">
        <v>1</v>
      </c>
      <c r="J57" s="15">
        <v>0.3765</v>
      </c>
      <c r="K57" s="16">
        <v>0</v>
      </c>
      <c r="L57" s="48">
        <v>0</v>
      </c>
      <c r="M57" s="16">
        <v>0</v>
      </c>
      <c r="N57" s="48">
        <v>0</v>
      </c>
      <c r="O57" s="16">
        <v>0.3765</v>
      </c>
      <c r="P57" s="52">
        <v>1</v>
      </c>
      <c r="Q57" s="15"/>
      <c r="R57" s="16"/>
      <c r="S57" s="48" t="s">
        <v>632</v>
      </c>
      <c r="T57" s="16"/>
      <c r="U57" s="48" t="s">
        <v>632</v>
      </c>
      <c r="V57" s="16"/>
      <c r="W57" s="52" t="s">
        <v>632</v>
      </c>
    </row>
    <row r="58" spans="1:23">
      <c r="A58" s="76"/>
      <c r="B58" s="8" t="s">
        <v>571</v>
      </c>
      <c r="C58" s="22">
        <v>13.5258</v>
      </c>
      <c r="D58" s="10">
        <v>5.6666999999999907</v>
      </c>
      <c r="E58" s="49">
        <v>0.41895488621745042</v>
      </c>
      <c r="F58" s="10">
        <v>0.4</v>
      </c>
      <c r="G58" s="49">
        <v>2.957311212645463E-2</v>
      </c>
      <c r="H58" s="10">
        <v>7.4591000000000012</v>
      </c>
      <c r="I58" s="53">
        <v>0.55147200165609433</v>
      </c>
      <c r="J58" s="22">
        <v>13.747800000000002</v>
      </c>
      <c r="K58" s="10">
        <v>5.7414999999999905</v>
      </c>
      <c r="L58" s="49">
        <v>0.41763045723679348</v>
      </c>
      <c r="M58" s="10">
        <v>0</v>
      </c>
      <c r="N58" s="49">
        <v>0</v>
      </c>
      <c r="O58" s="10">
        <v>8.0063000000000013</v>
      </c>
      <c r="P58" s="53">
        <v>0.58236954276320574</v>
      </c>
      <c r="Q58" s="22">
        <v>3.4002000000000003</v>
      </c>
      <c r="R58" s="10">
        <v>0</v>
      </c>
      <c r="S58" s="49">
        <v>0</v>
      </c>
      <c r="T58" s="10">
        <v>0</v>
      </c>
      <c r="U58" s="49">
        <v>0</v>
      </c>
      <c r="V58" s="10">
        <v>3.4002000000000003</v>
      </c>
      <c r="W58" s="53">
        <v>1</v>
      </c>
    </row>
    <row r="59" spans="1:23">
      <c r="A59" s="76"/>
      <c r="B59" s="14" t="s">
        <v>591</v>
      </c>
      <c r="C59" s="15">
        <v>0.3765</v>
      </c>
      <c r="D59" s="16">
        <v>0</v>
      </c>
      <c r="E59" s="48">
        <v>0</v>
      </c>
      <c r="F59" s="16">
        <v>0</v>
      </c>
      <c r="G59" s="48">
        <v>0</v>
      </c>
      <c r="H59" s="16">
        <v>0.3765</v>
      </c>
      <c r="I59" s="52">
        <v>1</v>
      </c>
      <c r="J59" s="15">
        <v>0.753</v>
      </c>
      <c r="K59" s="16">
        <v>0</v>
      </c>
      <c r="L59" s="48">
        <v>0</v>
      </c>
      <c r="M59" s="16">
        <v>0</v>
      </c>
      <c r="N59" s="48">
        <v>0</v>
      </c>
      <c r="O59" s="16">
        <v>0.753</v>
      </c>
      <c r="P59" s="52">
        <v>1</v>
      </c>
      <c r="Q59" s="15"/>
      <c r="R59" s="16"/>
      <c r="S59" s="48" t="s">
        <v>632</v>
      </c>
      <c r="T59" s="16"/>
      <c r="U59" s="48" t="s">
        <v>632</v>
      </c>
      <c r="V59" s="16"/>
      <c r="W59" s="52" t="s">
        <v>632</v>
      </c>
    </row>
    <row r="60" spans="1:23">
      <c r="A60" s="76"/>
      <c r="B60" s="8" t="s">
        <v>595</v>
      </c>
      <c r="C60" s="22">
        <v>5.8712999999999997</v>
      </c>
      <c r="D60" s="10">
        <v>2.2164000000000001</v>
      </c>
      <c r="E60" s="49">
        <v>0.37749731745950643</v>
      </c>
      <c r="F60" s="10">
        <v>0.55299999999999994</v>
      </c>
      <c r="G60" s="49">
        <v>9.418697733040382E-2</v>
      </c>
      <c r="H60" s="10">
        <v>3.1018999999999997</v>
      </c>
      <c r="I60" s="53">
        <v>0.52831570521008975</v>
      </c>
      <c r="J60" s="22">
        <v>5.80459999999999</v>
      </c>
      <c r="K60" s="10">
        <v>2.2989000000000002</v>
      </c>
      <c r="L60" s="49">
        <v>0.3960479619612039</v>
      </c>
      <c r="M60" s="10">
        <v>0</v>
      </c>
      <c r="N60" s="49">
        <v>0</v>
      </c>
      <c r="O60" s="10">
        <v>3.5056999999999889</v>
      </c>
      <c r="P60" s="53">
        <v>0.60395203803879594</v>
      </c>
      <c r="Q60" s="22">
        <v>1.5727</v>
      </c>
      <c r="R60" s="10">
        <v>0</v>
      </c>
      <c r="S60" s="49">
        <v>0</v>
      </c>
      <c r="T60" s="10">
        <v>0</v>
      </c>
      <c r="U60" s="49">
        <v>0</v>
      </c>
      <c r="V60" s="10">
        <v>1.5727</v>
      </c>
      <c r="W60" s="53">
        <v>1</v>
      </c>
    </row>
    <row r="61" spans="1:23" s="11" customFormat="1">
      <c r="A61" s="77" t="s">
        <v>637</v>
      </c>
      <c r="B61" s="78"/>
      <c r="C61" s="24">
        <v>39.299099999999996</v>
      </c>
      <c r="D61" s="25">
        <v>18.067099999999993</v>
      </c>
      <c r="E61" s="50">
        <v>0.45973317455107099</v>
      </c>
      <c r="F61" s="25">
        <v>1.4824999999999999</v>
      </c>
      <c r="G61" s="50">
        <v>3.7723510207612901E-2</v>
      </c>
      <c r="H61" s="25">
        <v>19.749499999999998</v>
      </c>
      <c r="I61" s="54">
        <v>0.5025433152413159</v>
      </c>
      <c r="J61" s="24">
        <v>39.521199999999979</v>
      </c>
      <c r="K61" s="25">
        <v>17.238099999999989</v>
      </c>
      <c r="L61" s="50">
        <v>0.43617349675617134</v>
      </c>
      <c r="M61" s="25">
        <v>0.51360000000000006</v>
      </c>
      <c r="N61" s="50">
        <v>1.2995556815076473E-2</v>
      </c>
      <c r="O61" s="25">
        <v>22.079299999999982</v>
      </c>
      <c r="P61" s="54">
        <v>0.55866977723348465</v>
      </c>
      <c r="Q61" s="24">
        <v>7.8081000000000005</v>
      </c>
      <c r="R61" s="25">
        <v>0</v>
      </c>
      <c r="S61" s="50">
        <v>0</v>
      </c>
      <c r="T61" s="25">
        <v>0</v>
      </c>
      <c r="U61" s="50">
        <v>0</v>
      </c>
      <c r="V61" s="25">
        <v>7.8081000000000005</v>
      </c>
      <c r="W61" s="54">
        <v>1</v>
      </c>
    </row>
  </sheetData>
  <sheetProtection algorithmName="SHA-512" hashValue="cfN8eTgjvOfjGNZ2y5AKER5TL0y0eoaJjyqcsbsLDrF8H3PxGJv87bb4/OD15hxPLZ1GkvvlfqDc+dHL0ME9BQ==" saltValue="W1jNrhLnjYKn7dsO1fscTA==" spinCount="100000" sheet="1" objects="1" scenarios="1"/>
  <mergeCells count="24">
    <mergeCell ref="Q2:W2"/>
    <mergeCell ref="A5:A24"/>
    <mergeCell ref="O3:P3"/>
    <mergeCell ref="R3:S3"/>
    <mergeCell ref="T3:U3"/>
    <mergeCell ref="V3:W3"/>
    <mergeCell ref="M3:N3"/>
    <mergeCell ref="B2:B4"/>
    <mergeCell ref="A2:A4"/>
    <mergeCell ref="A48:A50"/>
    <mergeCell ref="A52:A60"/>
    <mergeCell ref="A61:B61"/>
    <mergeCell ref="A51:B51"/>
    <mergeCell ref="A47:B47"/>
    <mergeCell ref="A26:A28"/>
    <mergeCell ref="A30:A46"/>
    <mergeCell ref="A29:B29"/>
    <mergeCell ref="C2:I2"/>
    <mergeCell ref="J2:P2"/>
    <mergeCell ref="A25:B25"/>
    <mergeCell ref="H3:I3"/>
    <mergeCell ref="F3:G3"/>
    <mergeCell ref="D3:E3"/>
    <mergeCell ref="K3:L3"/>
  </mergeCells>
  <conditionalFormatting sqref="E1:E1048576 G1:G1048576 I1:I1048576">
    <cfRule type="dataBar" priority="2">
      <dataBar>
        <cfvo type="num" val="0"/>
        <cfvo type="num" val="1"/>
        <color theme="7" tint="0.79998168889431442"/>
      </dataBar>
      <extLst>
        <ext xmlns:x14="http://schemas.microsoft.com/office/spreadsheetml/2009/9/main" uri="{B025F937-C7B1-47D3-B67F-A62EFF666E3E}">
          <x14:id>{FE3DDF94-2211-4B07-8EA1-97E045BA046B}</x14:id>
        </ext>
      </extLst>
    </cfRule>
  </conditionalFormatting>
  <conditionalFormatting sqref="L1:L1048576 N1:N1048576 P1:P1048576 S1:S1048576 U1:U1048576 W1:W1048576">
    <cfRule type="dataBar" priority="1">
      <dataBar>
        <cfvo type="num" val="0"/>
        <cfvo type="num" val="1"/>
        <color theme="7" tint="0.79998168889431442"/>
      </dataBar>
      <extLst>
        <ext xmlns:x14="http://schemas.microsoft.com/office/spreadsheetml/2009/9/main" uri="{B025F937-C7B1-47D3-B67F-A62EFF666E3E}">
          <x14:id>{AADEC951-2453-496E-A593-BD3EBAF196C4}</x14:id>
        </ext>
      </extLst>
    </cfRule>
  </conditionalFormatting>
  <printOptions horizontalCentered="1"/>
  <pageMargins left="0.25" right="0.25" top="0.75" bottom="0.75" header="0.3" footer="0.3"/>
  <pageSetup fitToHeight="0" orientation="landscape" horizontalDpi="1200" verticalDpi="1200" r:id="rId1"/>
  <headerFooter>
    <oddHeader>&amp;CUCSD Enrollment Management Academy 2024</oddHeader>
    <oddFooter>&amp;LInstitutional Effectiveness, Success, and Equity (IESE) Office&amp;RJuly 2024</oddFooter>
  </headerFooter>
  <rowBreaks count="1" manualBreakCount="1">
    <brk id="29" max="16383" man="1"/>
  </rowBreaks>
  <colBreaks count="2" manualBreakCount="2">
    <brk id="9" max="1048575" man="1"/>
    <brk id="16" max="1048575" man="1"/>
  </colBreaks>
  <extLst>
    <ext xmlns:x14="http://schemas.microsoft.com/office/spreadsheetml/2009/9/main" uri="{78C0D931-6437-407d-A8EE-F0AAD7539E65}">
      <x14:conditionalFormattings>
        <x14:conditionalFormatting xmlns:xm="http://schemas.microsoft.com/office/excel/2006/main">
          <x14:cfRule type="dataBar" id="{FE3DDF94-2211-4B07-8EA1-97E045BA046B}">
            <x14:dataBar minLength="0" maxLength="100" gradient="0">
              <x14:cfvo type="num">
                <xm:f>0</xm:f>
              </x14:cfvo>
              <x14:cfvo type="num">
                <xm:f>1</xm:f>
              </x14:cfvo>
              <x14:negativeFillColor rgb="FFFF0000"/>
              <x14:axisColor rgb="FF000000"/>
            </x14:dataBar>
          </x14:cfRule>
          <xm:sqref>E1:E1048576 G1:G1048576 I1:I1048576</xm:sqref>
        </x14:conditionalFormatting>
        <x14:conditionalFormatting xmlns:xm="http://schemas.microsoft.com/office/excel/2006/main">
          <x14:cfRule type="dataBar" id="{AADEC951-2453-496E-A593-BD3EBAF196C4}">
            <x14:dataBar minLength="0" maxLength="100" gradient="0">
              <x14:cfvo type="num">
                <xm:f>0</xm:f>
              </x14:cfvo>
              <x14:cfvo type="num">
                <xm:f>1</xm:f>
              </x14:cfvo>
              <x14:negativeFillColor rgb="FFFF0000"/>
              <x14:axisColor rgb="FF000000"/>
            </x14:dataBar>
          </x14:cfRule>
          <xm:sqref>L1:L1048576 N1:N1048576 P1:P1048576 S1:S1048576 U1:U1048576 W1:W1048576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Q60"/>
  <sheetViews>
    <sheetView zoomScaleNormal="100" workbookViewId="0">
      <pane ySplit="3" topLeftCell="A4" activePane="bottomLeft" state="frozen"/>
      <selection pane="bottomLeft" activeCell="A3" sqref="A3:XFD3"/>
    </sheetView>
  </sheetViews>
  <sheetFormatPr defaultRowHeight="14.45"/>
  <cols>
    <col min="1" max="1" width="32.140625" bestFit="1" customWidth="1"/>
    <col min="2" max="2" width="9.5703125" customWidth="1"/>
    <col min="3" max="4" width="9.28515625" style="7" customWidth="1"/>
    <col min="5" max="5" width="10.28515625" style="7" bestFit="1" customWidth="1"/>
    <col min="6" max="6" width="9.28515625" style="7" customWidth="1"/>
    <col min="7" max="7" width="9.28515625" style="5" customWidth="1"/>
    <col min="8" max="9" width="9.28515625" style="7" customWidth="1"/>
    <col min="10" max="10" width="10.28515625" style="7" bestFit="1" customWidth="1"/>
    <col min="11" max="11" width="9.28515625" style="7" customWidth="1"/>
    <col min="12" max="12" width="9.28515625" style="5" customWidth="1"/>
    <col min="13" max="14" width="9.28515625" style="7" customWidth="1"/>
    <col min="15" max="15" width="10.28515625" style="7" bestFit="1" customWidth="1"/>
    <col min="16" max="16" width="9.28515625" style="7" customWidth="1"/>
    <col min="17" max="17" width="9.28515625" style="5" customWidth="1"/>
  </cols>
  <sheetData>
    <row r="1" spans="1:17">
      <c r="A1" s="45" t="s">
        <v>638</v>
      </c>
      <c r="B1" s="8"/>
      <c r="C1" s="28"/>
      <c r="D1" s="28"/>
      <c r="E1" s="28"/>
      <c r="F1" s="28"/>
      <c r="G1" s="27"/>
      <c r="H1" s="28"/>
      <c r="I1" s="28"/>
      <c r="J1" s="28"/>
      <c r="K1" s="28"/>
      <c r="L1" s="27"/>
      <c r="M1" s="28"/>
      <c r="N1" s="28"/>
      <c r="O1" s="28"/>
      <c r="P1" s="28"/>
      <c r="Q1" s="27"/>
    </row>
    <row r="2" spans="1:17">
      <c r="A2" s="87" t="s">
        <v>0</v>
      </c>
      <c r="B2" s="91" t="s">
        <v>629</v>
      </c>
      <c r="C2" s="93" t="s">
        <v>23</v>
      </c>
      <c r="D2" s="94"/>
      <c r="E2" s="94"/>
      <c r="F2" s="94"/>
      <c r="G2" s="95"/>
      <c r="H2" s="93" t="s">
        <v>169</v>
      </c>
      <c r="I2" s="94"/>
      <c r="J2" s="94"/>
      <c r="K2" s="94"/>
      <c r="L2" s="95"/>
      <c r="M2" s="93" t="s">
        <v>202</v>
      </c>
      <c r="N2" s="94"/>
      <c r="O2" s="94"/>
      <c r="P2" s="94"/>
      <c r="Q2" s="95"/>
    </row>
    <row r="3" spans="1:17">
      <c r="A3" s="89"/>
      <c r="B3" s="92"/>
      <c r="C3" s="38" t="s">
        <v>639</v>
      </c>
      <c r="D3" s="39" t="s">
        <v>626</v>
      </c>
      <c r="E3" s="39" t="s">
        <v>14</v>
      </c>
      <c r="F3" s="39" t="s">
        <v>15</v>
      </c>
      <c r="G3" s="40" t="s">
        <v>16</v>
      </c>
      <c r="H3" s="38" t="s">
        <v>639</v>
      </c>
      <c r="I3" s="39" t="s">
        <v>626</v>
      </c>
      <c r="J3" s="39" t="s">
        <v>14</v>
      </c>
      <c r="K3" s="39" t="s">
        <v>15</v>
      </c>
      <c r="L3" s="40" t="s">
        <v>16</v>
      </c>
      <c r="M3" s="38" t="s">
        <v>639</v>
      </c>
      <c r="N3" s="39" t="s">
        <v>626</v>
      </c>
      <c r="O3" s="39" t="s">
        <v>14</v>
      </c>
      <c r="P3" s="39" t="s">
        <v>15</v>
      </c>
      <c r="Q3" s="40" t="s">
        <v>16</v>
      </c>
    </row>
    <row r="4" spans="1:17">
      <c r="A4" s="76" t="s">
        <v>19</v>
      </c>
      <c r="B4" s="8" t="s">
        <v>21</v>
      </c>
      <c r="C4" s="29">
        <v>1</v>
      </c>
      <c r="D4" s="28">
        <v>0</v>
      </c>
      <c r="E4" s="28">
        <v>15</v>
      </c>
      <c r="F4" s="28">
        <v>50</v>
      </c>
      <c r="G4" s="30">
        <v>0.3</v>
      </c>
      <c r="H4" s="29"/>
      <c r="I4" s="28"/>
      <c r="J4" s="28"/>
      <c r="K4" s="28"/>
      <c r="L4" s="30"/>
      <c r="M4" s="29"/>
      <c r="N4" s="28"/>
      <c r="O4" s="28"/>
      <c r="P4" s="28"/>
      <c r="Q4" s="30"/>
    </row>
    <row r="5" spans="1:17">
      <c r="A5" s="76"/>
      <c r="B5" s="14" t="s">
        <v>167</v>
      </c>
      <c r="C5" s="31"/>
      <c r="D5" s="32"/>
      <c r="E5" s="32"/>
      <c r="F5" s="32"/>
      <c r="G5" s="33"/>
      <c r="H5" s="31">
        <v>1</v>
      </c>
      <c r="I5" s="32">
        <v>0</v>
      </c>
      <c r="J5" s="32">
        <v>26</v>
      </c>
      <c r="K5" s="32">
        <v>30</v>
      </c>
      <c r="L5" s="33">
        <v>0.8666666666666667</v>
      </c>
      <c r="M5" s="31"/>
      <c r="N5" s="32"/>
      <c r="O5" s="32"/>
      <c r="P5" s="32"/>
      <c r="Q5" s="33"/>
    </row>
    <row r="6" spans="1:17">
      <c r="A6" s="76"/>
      <c r="B6" s="8" t="s">
        <v>25</v>
      </c>
      <c r="C6" s="29">
        <v>29</v>
      </c>
      <c r="D6" s="28">
        <v>19</v>
      </c>
      <c r="E6" s="28">
        <v>816</v>
      </c>
      <c r="F6" s="28">
        <v>911</v>
      </c>
      <c r="G6" s="30">
        <v>0.89571899012074641</v>
      </c>
      <c r="H6" s="29">
        <v>30</v>
      </c>
      <c r="I6" s="28">
        <v>17</v>
      </c>
      <c r="J6" s="28">
        <v>941</v>
      </c>
      <c r="K6" s="28">
        <v>956</v>
      </c>
      <c r="L6" s="30">
        <v>0.98430962343096229</v>
      </c>
      <c r="M6" s="29">
        <v>1</v>
      </c>
      <c r="N6" s="28">
        <v>0</v>
      </c>
      <c r="O6" s="28">
        <v>15</v>
      </c>
      <c r="P6" s="28">
        <v>30</v>
      </c>
      <c r="Q6" s="30">
        <v>0.5</v>
      </c>
    </row>
    <row r="7" spans="1:17">
      <c r="A7" s="76"/>
      <c r="B7" s="14" t="s">
        <v>39</v>
      </c>
      <c r="C7" s="31">
        <v>18</v>
      </c>
      <c r="D7" s="32">
        <v>20</v>
      </c>
      <c r="E7" s="32">
        <v>609</v>
      </c>
      <c r="F7" s="32">
        <v>702</v>
      </c>
      <c r="G7" s="33">
        <v>0.86752136752136755</v>
      </c>
      <c r="H7" s="31">
        <v>23</v>
      </c>
      <c r="I7" s="32">
        <v>40</v>
      </c>
      <c r="J7" s="32">
        <v>758</v>
      </c>
      <c r="K7" s="32">
        <v>935</v>
      </c>
      <c r="L7" s="33">
        <v>0.81069518716577538</v>
      </c>
      <c r="M7" s="31">
        <v>5</v>
      </c>
      <c r="N7" s="32">
        <v>19</v>
      </c>
      <c r="O7" s="32">
        <v>207</v>
      </c>
      <c r="P7" s="32">
        <v>234</v>
      </c>
      <c r="Q7" s="33">
        <v>0.88461538461538458</v>
      </c>
    </row>
    <row r="8" spans="1:17">
      <c r="A8" s="76"/>
      <c r="B8" s="8" t="s">
        <v>51</v>
      </c>
      <c r="C8" s="29">
        <v>6</v>
      </c>
      <c r="D8" s="28">
        <v>2</v>
      </c>
      <c r="E8" s="28">
        <v>171</v>
      </c>
      <c r="F8" s="28">
        <v>180</v>
      </c>
      <c r="G8" s="30">
        <v>0.95</v>
      </c>
      <c r="H8" s="29">
        <v>9</v>
      </c>
      <c r="I8" s="28">
        <v>1</v>
      </c>
      <c r="J8" s="28">
        <v>226</v>
      </c>
      <c r="K8" s="28">
        <v>270</v>
      </c>
      <c r="L8" s="30">
        <v>0.83703703703703702</v>
      </c>
      <c r="M8" s="29">
        <v>4</v>
      </c>
      <c r="N8" s="28">
        <v>21</v>
      </c>
      <c r="O8" s="28">
        <v>123</v>
      </c>
      <c r="P8" s="28">
        <v>120</v>
      </c>
      <c r="Q8" s="30">
        <v>1.0249999999999999</v>
      </c>
    </row>
    <row r="9" spans="1:17">
      <c r="A9" s="76"/>
      <c r="B9" s="14" t="s">
        <v>55</v>
      </c>
      <c r="C9" s="31">
        <v>21</v>
      </c>
      <c r="D9" s="32">
        <v>24</v>
      </c>
      <c r="E9" s="32">
        <v>556</v>
      </c>
      <c r="F9" s="32">
        <v>630</v>
      </c>
      <c r="G9" s="33">
        <v>0.88253968253968251</v>
      </c>
      <c r="H9" s="31">
        <v>25</v>
      </c>
      <c r="I9" s="32">
        <v>22</v>
      </c>
      <c r="J9" s="32">
        <v>586</v>
      </c>
      <c r="K9" s="32">
        <v>750</v>
      </c>
      <c r="L9" s="33">
        <v>0.78133333333333332</v>
      </c>
      <c r="M9" s="31">
        <v>8</v>
      </c>
      <c r="N9" s="32">
        <v>44</v>
      </c>
      <c r="O9" s="32">
        <v>242</v>
      </c>
      <c r="P9" s="32">
        <v>240</v>
      </c>
      <c r="Q9" s="33">
        <v>1.0083333333333333</v>
      </c>
    </row>
    <row r="10" spans="1:17">
      <c r="A10" s="76"/>
      <c r="B10" s="8" t="s">
        <v>61</v>
      </c>
      <c r="C10" s="29">
        <v>48</v>
      </c>
      <c r="D10" s="28">
        <v>56</v>
      </c>
      <c r="E10" s="28">
        <v>1516</v>
      </c>
      <c r="F10" s="28">
        <v>1720</v>
      </c>
      <c r="G10" s="30">
        <v>0.88139534883720927</v>
      </c>
      <c r="H10" s="29">
        <v>38</v>
      </c>
      <c r="I10" s="28">
        <v>24</v>
      </c>
      <c r="J10" s="28">
        <v>1128</v>
      </c>
      <c r="K10" s="28">
        <v>1370</v>
      </c>
      <c r="L10" s="30">
        <v>0.82335766423357659</v>
      </c>
      <c r="M10" s="29">
        <v>9</v>
      </c>
      <c r="N10" s="28">
        <v>12</v>
      </c>
      <c r="O10" s="28">
        <v>301</v>
      </c>
      <c r="P10" s="28">
        <v>315</v>
      </c>
      <c r="Q10" s="30">
        <v>0.9555555555555556</v>
      </c>
    </row>
    <row r="11" spans="1:17">
      <c r="A11" s="76"/>
      <c r="B11" s="14" t="s">
        <v>70</v>
      </c>
      <c r="C11" s="31">
        <v>25</v>
      </c>
      <c r="D11" s="32">
        <v>19</v>
      </c>
      <c r="E11" s="32">
        <v>562</v>
      </c>
      <c r="F11" s="32">
        <v>624</v>
      </c>
      <c r="G11" s="33">
        <v>0.90064102564102566</v>
      </c>
      <c r="H11" s="31">
        <v>28</v>
      </c>
      <c r="I11" s="32">
        <v>25</v>
      </c>
      <c r="J11" s="32">
        <v>598</v>
      </c>
      <c r="K11" s="32">
        <v>700</v>
      </c>
      <c r="L11" s="33">
        <v>0.85428571428571431</v>
      </c>
      <c r="M11" s="31"/>
      <c r="N11" s="32"/>
      <c r="O11" s="32"/>
      <c r="P11" s="32"/>
      <c r="Q11" s="33"/>
    </row>
    <row r="12" spans="1:17">
      <c r="A12" s="76"/>
      <c r="B12" s="8" t="s">
        <v>81</v>
      </c>
      <c r="C12" s="29">
        <v>10</v>
      </c>
      <c r="D12" s="28">
        <v>36</v>
      </c>
      <c r="E12" s="28">
        <v>395</v>
      </c>
      <c r="F12" s="28">
        <v>479</v>
      </c>
      <c r="G12" s="30">
        <v>0.82463465553235904</v>
      </c>
      <c r="H12" s="29">
        <v>16</v>
      </c>
      <c r="I12" s="28">
        <v>56</v>
      </c>
      <c r="J12" s="28">
        <v>638</v>
      </c>
      <c r="K12" s="28">
        <v>754</v>
      </c>
      <c r="L12" s="30">
        <v>0.84615384615384615</v>
      </c>
      <c r="M12" s="29">
        <v>4</v>
      </c>
      <c r="N12" s="28">
        <v>18</v>
      </c>
      <c r="O12" s="28">
        <v>172</v>
      </c>
      <c r="P12" s="28">
        <v>204</v>
      </c>
      <c r="Q12" s="30">
        <v>0.84313725490196079</v>
      </c>
    </row>
    <row r="13" spans="1:17">
      <c r="A13" s="76"/>
      <c r="B13" s="14" t="s">
        <v>89</v>
      </c>
      <c r="C13" s="31">
        <v>15</v>
      </c>
      <c r="D13" s="32">
        <v>15</v>
      </c>
      <c r="E13" s="32">
        <v>501</v>
      </c>
      <c r="F13" s="32">
        <v>722</v>
      </c>
      <c r="G13" s="33">
        <v>0.69390581717451527</v>
      </c>
      <c r="H13" s="31">
        <v>14</v>
      </c>
      <c r="I13" s="32">
        <v>8</v>
      </c>
      <c r="J13" s="32">
        <v>443</v>
      </c>
      <c r="K13" s="32">
        <v>643</v>
      </c>
      <c r="L13" s="33">
        <v>0.68895800933125972</v>
      </c>
      <c r="M13" s="31">
        <v>3</v>
      </c>
      <c r="N13" s="32">
        <v>17</v>
      </c>
      <c r="O13" s="32">
        <v>124</v>
      </c>
      <c r="P13" s="32">
        <v>150</v>
      </c>
      <c r="Q13" s="33">
        <v>0.82666666666666666</v>
      </c>
    </row>
    <row r="14" spans="1:17">
      <c r="A14" s="76"/>
      <c r="B14" s="8" t="s">
        <v>98</v>
      </c>
      <c r="C14" s="29">
        <v>3</v>
      </c>
      <c r="D14" s="28">
        <v>8</v>
      </c>
      <c r="E14" s="28">
        <v>138</v>
      </c>
      <c r="F14" s="28">
        <v>150</v>
      </c>
      <c r="G14" s="30">
        <v>0.92</v>
      </c>
      <c r="H14" s="29">
        <v>4</v>
      </c>
      <c r="I14" s="28">
        <v>14</v>
      </c>
      <c r="J14" s="28">
        <v>180</v>
      </c>
      <c r="K14" s="28">
        <v>200</v>
      </c>
      <c r="L14" s="30">
        <v>0.9</v>
      </c>
      <c r="M14" s="29">
        <v>2</v>
      </c>
      <c r="N14" s="28">
        <v>11</v>
      </c>
      <c r="O14" s="28">
        <v>70</v>
      </c>
      <c r="P14" s="28">
        <v>100</v>
      </c>
      <c r="Q14" s="30">
        <v>0.7</v>
      </c>
    </row>
    <row r="15" spans="1:17">
      <c r="A15" s="76"/>
      <c r="B15" s="14" t="s">
        <v>102</v>
      </c>
      <c r="C15" s="31">
        <v>5</v>
      </c>
      <c r="D15" s="32">
        <v>0</v>
      </c>
      <c r="E15" s="32">
        <v>108</v>
      </c>
      <c r="F15" s="32">
        <v>186</v>
      </c>
      <c r="G15" s="33">
        <v>0.58064516129032262</v>
      </c>
      <c r="H15" s="31">
        <v>6</v>
      </c>
      <c r="I15" s="32">
        <v>0</v>
      </c>
      <c r="J15" s="32">
        <v>125</v>
      </c>
      <c r="K15" s="32">
        <v>220</v>
      </c>
      <c r="L15" s="33">
        <v>0.56818181818181823</v>
      </c>
      <c r="M15" s="31"/>
      <c r="N15" s="32"/>
      <c r="O15" s="32"/>
      <c r="P15" s="32"/>
      <c r="Q15" s="33"/>
    </row>
    <row r="16" spans="1:17">
      <c r="A16" s="76"/>
      <c r="B16" s="8" t="s">
        <v>109</v>
      </c>
      <c r="C16" s="29">
        <v>24</v>
      </c>
      <c r="D16" s="28">
        <v>10</v>
      </c>
      <c r="E16" s="28">
        <v>632</v>
      </c>
      <c r="F16" s="28">
        <v>984</v>
      </c>
      <c r="G16" s="30">
        <v>0.64227642276422769</v>
      </c>
      <c r="H16" s="29">
        <v>27</v>
      </c>
      <c r="I16" s="28">
        <v>23</v>
      </c>
      <c r="J16" s="28">
        <v>677</v>
      </c>
      <c r="K16" s="28">
        <v>1126</v>
      </c>
      <c r="L16" s="30">
        <v>0.60124333925399642</v>
      </c>
      <c r="M16" s="29">
        <v>4</v>
      </c>
      <c r="N16" s="28">
        <v>5</v>
      </c>
      <c r="O16" s="28">
        <v>183</v>
      </c>
      <c r="P16" s="28">
        <v>200</v>
      </c>
      <c r="Q16" s="30">
        <v>0.91500000000000004</v>
      </c>
    </row>
    <row r="17" spans="1:17">
      <c r="A17" s="76"/>
      <c r="B17" s="14" t="s">
        <v>130</v>
      </c>
      <c r="C17" s="31">
        <v>6</v>
      </c>
      <c r="D17" s="32">
        <v>5</v>
      </c>
      <c r="E17" s="32">
        <v>253</v>
      </c>
      <c r="F17" s="32">
        <v>284</v>
      </c>
      <c r="G17" s="33">
        <v>0.89084507042253525</v>
      </c>
      <c r="H17" s="31">
        <v>9</v>
      </c>
      <c r="I17" s="32">
        <v>10</v>
      </c>
      <c r="J17" s="32">
        <v>313</v>
      </c>
      <c r="K17" s="32">
        <v>439</v>
      </c>
      <c r="L17" s="33">
        <v>0.71298405466970383</v>
      </c>
      <c r="M17" s="31">
        <v>2</v>
      </c>
      <c r="N17" s="32">
        <v>5</v>
      </c>
      <c r="O17" s="32">
        <v>69</v>
      </c>
      <c r="P17" s="32">
        <v>100</v>
      </c>
      <c r="Q17" s="33">
        <v>0.69</v>
      </c>
    </row>
    <row r="18" spans="1:17">
      <c r="A18" s="76"/>
      <c r="B18" s="8" t="s">
        <v>135</v>
      </c>
      <c r="C18" s="29">
        <v>5</v>
      </c>
      <c r="D18" s="28">
        <v>1</v>
      </c>
      <c r="E18" s="28">
        <v>202</v>
      </c>
      <c r="F18" s="28">
        <v>237</v>
      </c>
      <c r="G18" s="30">
        <v>0.85232067510548526</v>
      </c>
      <c r="H18" s="29">
        <v>5</v>
      </c>
      <c r="I18" s="28">
        <v>12</v>
      </c>
      <c r="J18" s="28">
        <v>149</v>
      </c>
      <c r="K18" s="28">
        <v>259</v>
      </c>
      <c r="L18" s="30">
        <v>0.57528957528957525</v>
      </c>
      <c r="M18" s="29">
        <v>4</v>
      </c>
      <c r="N18" s="28">
        <v>1</v>
      </c>
      <c r="O18" s="28">
        <v>124</v>
      </c>
      <c r="P18" s="28">
        <v>200</v>
      </c>
      <c r="Q18" s="30">
        <v>0.62</v>
      </c>
    </row>
    <row r="19" spans="1:17">
      <c r="A19" s="76"/>
      <c r="B19" s="14" t="s">
        <v>140</v>
      </c>
      <c r="C19" s="31">
        <v>15</v>
      </c>
      <c r="D19" s="32">
        <v>8</v>
      </c>
      <c r="E19" s="32">
        <v>530</v>
      </c>
      <c r="F19" s="32">
        <v>717</v>
      </c>
      <c r="G19" s="33">
        <v>0.73919107391910743</v>
      </c>
      <c r="H19" s="31">
        <v>17</v>
      </c>
      <c r="I19" s="32">
        <v>12</v>
      </c>
      <c r="J19" s="32">
        <v>636</v>
      </c>
      <c r="K19" s="32">
        <v>831</v>
      </c>
      <c r="L19" s="33">
        <v>0.76534296028880866</v>
      </c>
      <c r="M19" s="31">
        <v>3</v>
      </c>
      <c r="N19" s="32">
        <v>13</v>
      </c>
      <c r="O19" s="32">
        <v>156</v>
      </c>
      <c r="P19" s="32">
        <v>160</v>
      </c>
      <c r="Q19" s="33">
        <v>0.97499999999999998</v>
      </c>
    </row>
    <row r="20" spans="1:17">
      <c r="A20" s="76"/>
      <c r="B20" s="8" t="s">
        <v>150</v>
      </c>
      <c r="C20" s="29">
        <v>1</v>
      </c>
      <c r="D20" s="28">
        <v>0</v>
      </c>
      <c r="E20" s="28">
        <v>34</v>
      </c>
      <c r="F20" s="28">
        <v>50</v>
      </c>
      <c r="G20" s="30">
        <v>0.68</v>
      </c>
      <c r="H20" s="29">
        <v>1</v>
      </c>
      <c r="I20" s="28">
        <v>2</v>
      </c>
      <c r="J20" s="28">
        <v>34</v>
      </c>
      <c r="K20" s="28">
        <v>50</v>
      </c>
      <c r="L20" s="30">
        <v>0.68</v>
      </c>
      <c r="M20" s="29">
        <v>2</v>
      </c>
      <c r="N20" s="28">
        <v>0</v>
      </c>
      <c r="O20" s="28">
        <v>49</v>
      </c>
      <c r="P20" s="28">
        <v>100</v>
      </c>
      <c r="Q20" s="30">
        <v>0.49</v>
      </c>
    </row>
    <row r="21" spans="1:17">
      <c r="A21" s="76"/>
      <c r="B21" s="14" t="s">
        <v>153</v>
      </c>
      <c r="C21" s="31">
        <v>7</v>
      </c>
      <c r="D21" s="32">
        <v>13</v>
      </c>
      <c r="E21" s="32">
        <v>247</v>
      </c>
      <c r="F21" s="32">
        <v>320</v>
      </c>
      <c r="G21" s="33">
        <v>0.77187499999999998</v>
      </c>
      <c r="H21" s="31">
        <v>6</v>
      </c>
      <c r="I21" s="32">
        <v>7</v>
      </c>
      <c r="J21" s="32">
        <v>166</v>
      </c>
      <c r="K21" s="32">
        <v>271</v>
      </c>
      <c r="L21" s="33">
        <v>0.61254612546125464</v>
      </c>
      <c r="M21" s="31"/>
      <c r="N21" s="32"/>
      <c r="O21" s="32"/>
      <c r="P21" s="32"/>
      <c r="Q21" s="33"/>
    </row>
    <row r="22" spans="1:17">
      <c r="A22" s="76"/>
      <c r="B22" s="8" t="s">
        <v>157</v>
      </c>
      <c r="C22" s="29">
        <v>12</v>
      </c>
      <c r="D22" s="28">
        <v>13</v>
      </c>
      <c r="E22" s="28">
        <v>266</v>
      </c>
      <c r="F22" s="28">
        <v>350</v>
      </c>
      <c r="G22" s="30">
        <v>0.76</v>
      </c>
      <c r="H22" s="29">
        <v>14</v>
      </c>
      <c r="I22" s="28">
        <v>27</v>
      </c>
      <c r="J22" s="28">
        <v>328</v>
      </c>
      <c r="K22" s="28">
        <v>405</v>
      </c>
      <c r="L22" s="30">
        <v>0.80987654320987656</v>
      </c>
      <c r="M22" s="29">
        <v>5</v>
      </c>
      <c r="N22" s="28">
        <v>46</v>
      </c>
      <c r="O22" s="28">
        <v>139</v>
      </c>
      <c r="P22" s="28">
        <v>150</v>
      </c>
      <c r="Q22" s="30">
        <v>0.92666666666666664</v>
      </c>
    </row>
    <row r="23" spans="1:17">
      <c r="A23" s="76"/>
      <c r="B23" s="14" t="s">
        <v>163</v>
      </c>
      <c r="C23" s="31">
        <v>3</v>
      </c>
      <c r="D23" s="32">
        <v>1</v>
      </c>
      <c r="E23" s="32">
        <v>100</v>
      </c>
      <c r="F23" s="32">
        <v>150</v>
      </c>
      <c r="G23" s="33">
        <v>0.66666666666666663</v>
      </c>
      <c r="H23" s="31">
        <v>4</v>
      </c>
      <c r="I23" s="32">
        <v>4</v>
      </c>
      <c r="J23" s="32">
        <v>176</v>
      </c>
      <c r="K23" s="32">
        <v>200</v>
      </c>
      <c r="L23" s="33">
        <v>0.88</v>
      </c>
      <c r="M23" s="31"/>
      <c r="N23" s="32"/>
      <c r="O23" s="32"/>
      <c r="P23" s="32"/>
      <c r="Q23" s="33"/>
    </row>
    <row r="24" spans="1:17">
      <c r="A24" s="77" t="s">
        <v>633</v>
      </c>
      <c r="B24" s="90"/>
      <c r="C24" s="34">
        <v>254</v>
      </c>
      <c r="D24" s="35">
        <v>250</v>
      </c>
      <c r="E24" s="35">
        <v>7651</v>
      </c>
      <c r="F24" s="35">
        <v>9446</v>
      </c>
      <c r="G24" s="36">
        <v>0.80997247512174464</v>
      </c>
      <c r="H24" s="34">
        <v>277</v>
      </c>
      <c r="I24" s="35">
        <v>304</v>
      </c>
      <c r="J24" s="35">
        <v>8128</v>
      </c>
      <c r="K24" s="35">
        <v>10409</v>
      </c>
      <c r="L24" s="36">
        <v>0.78086271495820925</v>
      </c>
      <c r="M24" s="34">
        <v>56</v>
      </c>
      <c r="N24" s="35">
        <v>212</v>
      </c>
      <c r="O24" s="35">
        <v>1974</v>
      </c>
      <c r="P24" s="35">
        <v>2303</v>
      </c>
      <c r="Q24" s="36">
        <v>0.8571428571428571</v>
      </c>
    </row>
    <row r="25" spans="1:17">
      <c r="A25" s="73" t="s">
        <v>206</v>
      </c>
      <c r="B25" s="18" t="s">
        <v>208</v>
      </c>
      <c r="C25" s="29">
        <v>32</v>
      </c>
      <c r="D25" s="28">
        <v>25</v>
      </c>
      <c r="E25" s="28">
        <v>860</v>
      </c>
      <c r="F25" s="28">
        <v>1518</v>
      </c>
      <c r="G25" s="30">
        <v>0.56653491436100134</v>
      </c>
      <c r="H25" s="29">
        <v>36</v>
      </c>
      <c r="I25" s="28">
        <v>20</v>
      </c>
      <c r="J25" s="28">
        <v>1006</v>
      </c>
      <c r="K25" s="28">
        <v>1630</v>
      </c>
      <c r="L25" s="30">
        <v>0.61717791411042944</v>
      </c>
      <c r="M25" s="29">
        <v>15</v>
      </c>
      <c r="N25" s="28">
        <v>11</v>
      </c>
      <c r="O25" s="28">
        <v>373</v>
      </c>
      <c r="P25" s="28">
        <v>746</v>
      </c>
      <c r="Q25" s="30">
        <v>0.5</v>
      </c>
    </row>
    <row r="26" spans="1:17">
      <c r="A26" s="74"/>
      <c r="B26" s="14" t="s">
        <v>232</v>
      </c>
      <c r="C26" s="31">
        <v>24</v>
      </c>
      <c r="D26" s="32">
        <v>21</v>
      </c>
      <c r="E26" s="32">
        <v>821</v>
      </c>
      <c r="F26" s="32">
        <v>1245</v>
      </c>
      <c r="G26" s="33">
        <v>0.65943775100401603</v>
      </c>
      <c r="H26" s="31">
        <v>27</v>
      </c>
      <c r="I26" s="32">
        <v>77</v>
      </c>
      <c r="J26" s="32">
        <v>887</v>
      </c>
      <c r="K26" s="32">
        <v>1413</v>
      </c>
      <c r="L26" s="33">
        <v>0.62774239207360227</v>
      </c>
      <c r="M26" s="31">
        <v>4</v>
      </c>
      <c r="N26" s="32">
        <v>5</v>
      </c>
      <c r="O26" s="32">
        <v>169</v>
      </c>
      <c r="P26" s="32">
        <v>218</v>
      </c>
      <c r="Q26" s="33">
        <v>0.77522935779816515</v>
      </c>
    </row>
    <row r="27" spans="1:17">
      <c r="A27" s="74"/>
      <c r="B27" s="8" t="s">
        <v>241</v>
      </c>
      <c r="C27" s="29">
        <v>4</v>
      </c>
      <c r="D27" s="28">
        <v>10</v>
      </c>
      <c r="E27" s="28">
        <v>141</v>
      </c>
      <c r="F27" s="28">
        <v>200</v>
      </c>
      <c r="G27" s="30">
        <v>0.70499999999999996</v>
      </c>
      <c r="H27" s="29">
        <v>5</v>
      </c>
      <c r="I27" s="28">
        <v>19</v>
      </c>
      <c r="J27" s="28">
        <v>208</v>
      </c>
      <c r="K27" s="28">
        <v>259</v>
      </c>
      <c r="L27" s="30">
        <v>0.80308880308880304</v>
      </c>
      <c r="M27" s="29">
        <v>3</v>
      </c>
      <c r="N27" s="28">
        <v>7</v>
      </c>
      <c r="O27" s="28">
        <v>124</v>
      </c>
      <c r="P27" s="28">
        <v>159</v>
      </c>
      <c r="Q27" s="30">
        <v>0.77987421383647804</v>
      </c>
    </row>
    <row r="28" spans="1:17">
      <c r="A28" s="77" t="s">
        <v>634</v>
      </c>
      <c r="B28" s="90"/>
      <c r="C28" s="34">
        <v>60</v>
      </c>
      <c r="D28" s="35">
        <v>56</v>
      </c>
      <c r="E28" s="35">
        <v>1822</v>
      </c>
      <c r="F28" s="35">
        <v>2963</v>
      </c>
      <c r="G28" s="36">
        <v>0.61491731353358081</v>
      </c>
      <c r="H28" s="34">
        <v>68</v>
      </c>
      <c r="I28" s="35">
        <v>116</v>
      </c>
      <c r="J28" s="35">
        <v>2101</v>
      </c>
      <c r="K28" s="35">
        <v>3302</v>
      </c>
      <c r="L28" s="36">
        <v>0.63628104179285283</v>
      </c>
      <c r="M28" s="34">
        <v>22</v>
      </c>
      <c r="N28" s="35">
        <v>23</v>
      </c>
      <c r="O28" s="35">
        <v>666</v>
      </c>
      <c r="P28" s="35">
        <v>1123</v>
      </c>
      <c r="Q28" s="36">
        <v>0.5930543187889582</v>
      </c>
    </row>
    <row r="29" spans="1:17">
      <c r="A29" s="75" t="s">
        <v>248</v>
      </c>
      <c r="B29" s="18" t="s">
        <v>250</v>
      </c>
      <c r="C29" s="29">
        <v>35</v>
      </c>
      <c r="D29" s="28">
        <v>37</v>
      </c>
      <c r="E29" s="28">
        <v>959</v>
      </c>
      <c r="F29" s="28">
        <v>1006</v>
      </c>
      <c r="G29" s="30">
        <v>0.95328031809145131</v>
      </c>
      <c r="H29" s="29">
        <v>35</v>
      </c>
      <c r="I29" s="28">
        <v>72</v>
      </c>
      <c r="J29" s="28">
        <v>1034</v>
      </c>
      <c r="K29" s="28">
        <v>994</v>
      </c>
      <c r="L29" s="30">
        <v>1.040241448692153</v>
      </c>
      <c r="M29" s="29">
        <v>9</v>
      </c>
      <c r="N29" s="28">
        <v>9</v>
      </c>
      <c r="O29" s="28">
        <v>184</v>
      </c>
      <c r="P29" s="28">
        <v>266</v>
      </c>
      <c r="Q29" s="30">
        <v>0.69172932330827064</v>
      </c>
    </row>
    <row r="30" spans="1:17">
      <c r="A30" s="76"/>
      <c r="B30" s="14" t="s">
        <v>279</v>
      </c>
      <c r="C30" s="31">
        <v>21</v>
      </c>
      <c r="D30" s="32">
        <v>1</v>
      </c>
      <c r="E30" s="32">
        <v>364</v>
      </c>
      <c r="F30" s="32">
        <v>937</v>
      </c>
      <c r="G30" s="33">
        <v>0.38847385272145146</v>
      </c>
      <c r="H30" s="31">
        <v>19</v>
      </c>
      <c r="I30" s="32">
        <v>1</v>
      </c>
      <c r="J30" s="32">
        <v>325</v>
      </c>
      <c r="K30" s="32">
        <v>881</v>
      </c>
      <c r="L30" s="33">
        <v>0.3688989784335982</v>
      </c>
      <c r="M30" s="31"/>
      <c r="N30" s="32"/>
      <c r="O30" s="32"/>
      <c r="P30" s="32"/>
      <c r="Q30" s="33"/>
    </row>
    <row r="31" spans="1:17">
      <c r="A31" s="76"/>
      <c r="B31" s="8" t="s">
        <v>301</v>
      </c>
      <c r="C31" s="29">
        <v>28</v>
      </c>
      <c r="D31" s="28">
        <v>15</v>
      </c>
      <c r="E31" s="28">
        <v>945</v>
      </c>
      <c r="F31" s="28">
        <v>1289</v>
      </c>
      <c r="G31" s="30">
        <v>0.73312645461598136</v>
      </c>
      <c r="H31" s="29">
        <v>28</v>
      </c>
      <c r="I31" s="28">
        <v>22</v>
      </c>
      <c r="J31" s="28">
        <v>945</v>
      </c>
      <c r="K31" s="28">
        <v>1382</v>
      </c>
      <c r="L31" s="30">
        <v>0.68379160636758318</v>
      </c>
      <c r="M31" s="29">
        <v>5</v>
      </c>
      <c r="N31" s="28">
        <v>10</v>
      </c>
      <c r="O31" s="28">
        <v>200</v>
      </c>
      <c r="P31" s="28">
        <v>229</v>
      </c>
      <c r="Q31" s="30">
        <v>0.8733624454148472</v>
      </c>
    </row>
    <row r="32" spans="1:17">
      <c r="A32" s="76"/>
      <c r="B32" s="14" t="s">
        <v>314</v>
      </c>
      <c r="C32" s="31">
        <v>4</v>
      </c>
      <c r="D32" s="32">
        <v>3</v>
      </c>
      <c r="E32" s="32">
        <v>97</v>
      </c>
      <c r="F32" s="32">
        <v>110</v>
      </c>
      <c r="G32" s="33">
        <v>0.88181818181818183</v>
      </c>
      <c r="H32" s="31">
        <v>3</v>
      </c>
      <c r="I32" s="32">
        <v>5</v>
      </c>
      <c r="J32" s="32">
        <v>80</v>
      </c>
      <c r="K32" s="32">
        <v>78</v>
      </c>
      <c r="L32" s="33">
        <v>1.0256410256410255</v>
      </c>
      <c r="M32" s="31">
        <v>1</v>
      </c>
      <c r="N32" s="32">
        <v>0</v>
      </c>
      <c r="O32" s="32">
        <v>11</v>
      </c>
      <c r="P32" s="32">
        <v>26</v>
      </c>
      <c r="Q32" s="33">
        <v>0.42307692307692307</v>
      </c>
    </row>
    <row r="33" spans="1:17">
      <c r="A33" s="76"/>
      <c r="B33" s="8" t="s">
        <v>320</v>
      </c>
      <c r="C33" s="29">
        <v>19</v>
      </c>
      <c r="D33" s="28">
        <v>14</v>
      </c>
      <c r="E33" s="28">
        <v>646</v>
      </c>
      <c r="F33" s="28">
        <v>800</v>
      </c>
      <c r="G33" s="30">
        <v>0.8075</v>
      </c>
      <c r="H33" s="29">
        <v>23</v>
      </c>
      <c r="I33" s="28">
        <v>6</v>
      </c>
      <c r="J33" s="28">
        <v>691</v>
      </c>
      <c r="K33" s="28">
        <v>953</v>
      </c>
      <c r="L33" s="30">
        <v>0.72507869884575027</v>
      </c>
      <c r="M33" s="29">
        <v>5</v>
      </c>
      <c r="N33" s="28">
        <v>6</v>
      </c>
      <c r="O33" s="28">
        <v>210</v>
      </c>
      <c r="P33" s="28">
        <v>250</v>
      </c>
      <c r="Q33" s="30">
        <v>0.84</v>
      </c>
    </row>
    <row r="34" spans="1:17">
      <c r="A34" s="76"/>
      <c r="B34" s="14" t="s">
        <v>338</v>
      </c>
      <c r="C34" s="31">
        <v>10</v>
      </c>
      <c r="D34" s="32">
        <v>4</v>
      </c>
      <c r="E34" s="32">
        <v>215</v>
      </c>
      <c r="F34" s="32">
        <v>464</v>
      </c>
      <c r="G34" s="33">
        <v>0.46336206896551724</v>
      </c>
      <c r="H34" s="31">
        <v>8</v>
      </c>
      <c r="I34" s="32">
        <v>2</v>
      </c>
      <c r="J34" s="32">
        <v>151</v>
      </c>
      <c r="K34" s="32">
        <v>314</v>
      </c>
      <c r="L34" s="33">
        <v>0.48089171974522293</v>
      </c>
      <c r="M34" s="31"/>
      <c r="N34" s="32"/>
      <c r="O34" s="32"/>
      <c r="P34" s="32"/>
      <c r="Q34" s="33"/>
    </row>
    <row r="35" spans="1:17">
      <c r="A35" s="76"/>
      <c r="B35" s="8" t="s">
        <v>349</v>
      </c>
      <c r="C35" s="29">
        <v>5</v>
      </c>
      <c r="D35" s="28">
        <v>1</v>
      </c>
      <c r="E35" s="28">
        <v>153</v>
      </c>
      <c r="F35" s="28">
        <v>214</v>
      </c>
      <c r="G35" s="30">
        <v>0.71495327102803741</v>
      </c>
      <c r="H35" s="29">
        <v>5</v>
      </c>
      <c r="I35" s="28">
        <v>0</v>
      </c>
      <c r="J35" s="28">
        <v>137</v>
      </c>
      <c r="K35" s="28">
        <v>196</v>
      </c>
      <c r="L35" s="30">
        <v>0.69897959183673475</v>
      </c>
      <c r="M35" s="29"/>
      <c r="N35" s="28"/>
      <c r="O35" s="28"/>
      <c r="P35" s="28"/>
      <c r="Q35" s="30"/>
    </row>
    <row r="36" spans="1:17">
      <c r="A36" s="76"/>
      <c r="B36" s="14" t="s">
        <v>356</v>
      </c>
      <c r="C36" s="31">
        <v>13</v>
      </c>
      <c r="D36" s="32">
        <v>0</v>
      </c>
      <c r="E36" s="32">
        <v>237</v>
      </c>
      <c r="F36" s="32">
        <v>438</v>
      </c>
      <c r="G36" s="33">
        <v>0.54109589041095896</v>
      </c>
      <c r="H36" s="31">
        <v>11</v>
      </c>
      <c r="I36" s="32">
        <v>1</v>
      </c>
      <c r="J36" s="32">
        <v>245</v>
      </c>
      <c r="K36" s="32">
        <v>417</v>
      </c>
      <c r="L36" s="33">
        <v>0.58752997601918466</v>
      </c>
      <c r="M36" s="31"/>
      <c r="N36" s="32"/>
      <c r="O36" s="32"/>
      <c r="P36" s="32"/>
      <c r="Q36" s="33"/>
    </row>
    <row r="37" spans="1:17">
      <c r="A37" s="76"/>
      <c r="B37" s="8" t="s">
        <v>371</v>
      </c>
      <c r="C37" s="29">
        <v>8</v>
      </c>
      <c r="D37" s="28">
        <v>12</v>
      </c>
      <c r="E37" s="28">
        <v>352</v>
      </c>
      <c r="F37" s="28">
        <v>414</v>
      </c>
      <c r="G37" s="30">
        <v>0.85024154589371981</v>
      </c>
      <c r="H37" s="29">
        <v>8</v>
      </c>
      <c r="I37" s="28">
        <v>8</v>
      </c>
      <c r="J37" s="28">
        <v>372</v>
      </c>
      <c r="K37" s="28">
        <v>415</v>
      </c>
      <c r="L37" s="30">
        <v>0.89638554216867472</v>
      </c>
      <c r="M37" s="29">
        <v>2</v>
      </c>
      <c r="N37" s="28">
        <v>18</v>
      </c>
      <c r="O37" s="28">
        <v>118</v>
      </c>
      <c r="P37" s="28">
        <v>118</v>
      </c>
      <c r="Q37" s="30">
        <v>1</v>
      </c>
    </row>
    <row r="38" spans="1:17">
      <c r="A38" s="76"/>
      <c r="B38" s="14" t="s">
        <v>376</v>
      </c>
      <c r="C38" s="31">
        <v>1</v>
      </c>
      <c r="D38" s="32">
        <v>0</v>
      </c>
      <c r="E38" s="32">
        <v>20</v>
      </c>
      <c r="F38" s="32">
        <v>50</v>
      </c>
      <c r="G38" s="33">
        <v>0.4</v>
      </c>
      <c r="H38" s="31"/>
      <c r="I38" s="32"/>
      <c r="J38" s="32"/>
      <c r="K38" s="32"/>
      <c r="L38" s="33"/>
      <c r="M38" s="31"/>
      <c r="N38" s="32"/>
      <c r="O38" s="32"/>
      <c r="P38" s="32"/>
      <c r="Q38" s="33"/>
    </row>
    <row r="39" spans="1:17">
      <c r="A39" s="76"/>
      <c r="B39" s="8" t="s">
        <v>379</v>
      </c>
      <c r="C39" s="29">
        <v>4</v>
      </c>
      <c r="D39" s="28">
        <v>0</v>
      </c>
      <c r="E39" s="28">
        <v>64</v>
      </c>
      <c r="F39" s="28">
        <v>170</v>
      </c>
      <c r="G39" s="30">
        <v>0.37647058823529411</v>
      </c>
      <c r="H39" s="29">
        <v>6</v>
      </c>
      <c r="I39" s="28">
        <v>0</v>
      </c>
      <c r="J39" s="28">
        <v>75</v>
      </c>
      <c r="K39" s="28">
        <v>250</v>
      </c>
      <c r="L39" s="30">
        <v>0.3</v>
      </c>
      <c r="M39" s="29"/>
      <c r="N39" s="28"/>
      <c r="O39" s="28"/>
      <c r="P39" s="28"/>
      <c r="Q39" s="30"/>
    </row>
    <row r="40" spans="1:17">
      <c r="A40" s="76"/>
      <c r="B40" s="14" t="s">
        <v>385</v>
      </c>
      <c r="C40" s="31">
        <v>2</v>
      </c>
      <c r="D40" s="32">
        <v>0</v>
      </c>
      <c r="E40" s="32">
        <v>42</v>
      </c>
      <c r="F40" s="32">
        <v>56</v>
      </c>
      <c r="G40" s="33">
        <v>0.75</v>
      </c>
      <c r="H40" s="31">
        <v>1</v>
      </c>
      <c r="I40" s="32">
        <v>1</v>
      </c>
      <c r="J40" s="32">
        <v>27</v>
      </c>
      <c r="K40" s="32">
        <v>28</v>
      </c>
      <c r="L40" s="33">
        <v>0.9642857142857143</v>
      </c>
      <c r="M40" s="31"/>
      <c r="N40" s="32"/>
      <c r="O40" s="32"/>
      <c r="P40" s="32"/>
      <c r="Q40" s="33"/>
    </row>
    <row r="41" spans="1:17">
      <c r="A41" s="76"/>
      <c r="B41" s="8" t="s">
        <v>388</v>
      </c>
      <c r="C41" s="29">
        <v>9</v>
      </c>
      <c r="D41" s="28">
        <v>0</v>
      </c>
      <c r="E41" s="28">
        <v>166</v>
      </c>
      <c r="F41" s="28">
        <v>360</v>
      </c>
      <c r="G41" s="30">
        <v>0.46111111111111114</v>
      </c>
      <c r="H41" s="29">
        <v>8</v>
      </c>
      <c r="I41" s="28">
        <v>0</v>
      </c>
      <c r="J41" s="28">
        <v>158</v>
      </c>
      <c r="K41" s="28">
        <v>330</v>
      </c>
      <c r="L41" s="30">
        <v>0.47878787878787876</v>
      </c>
      <c r="M41" s="29">
        <v>1</v>
      </c>
      <c r="N41" s="28">
        <v>0</v>
      </c>
      <c r="O41" s="28">
        <v>30</v>
      </c>
      <c r="P41" s="28">
        <v>50</v>
      </c>
      <c r="Q41" s="30">
        <v>0.6</v>
      </c>
    </row>
    <row r="42" spans="1:17">
      <c r="A42" s="76"/>
      <c r="B42" s="14" t="s">
        <v>398</v>
      </c>
      <c r="C42" s="31">
        <v>12</v>
      </c>
      <c r="D42" s="32">
        <v>0</v>
      </c>
      <c r="E42" s="32">
        <v>231</v>
      </c>
      <c r="F42" s="32">
        <v>285</v>
      </c>
      <c r="G42" s="33">
        <v>0.81052631578947365</v>
      </c>
      <c r="H42" s="31">
        <v>13</v>
      </c>
      <c r="I42" s="32">
        <v>1</v>
      </c>
      <c r="J42" s="32">
        <v>227</v>
      </c>
      <c r="K42" s="32">
        <v>329</v>
      </c>
      <c r="L42" s="33">
        <v>0.6899696048632219</v>
      </c>
      <c r="M42" s="31">
        <v>1</v>
      </c>
      <c r="N42" s="32">
        <v>0</v>
      </c>
      <c r="O42" s="32">
        <v>8</v>
      </c>
      <c r="P42" s="32">
        <v>20</v>
      </c>
      <c r="Q42" s="33">
        <v>0.4</v>
      </c>
    </row>
    <row r="43" spans="1:17">
      <c r="A43" s="76"/>
      <c r="B43" s="8" t="s">
        <v>412</v>
      </c>
      <c r="C43" s="29">
        <v>9</v>
      </c>
      <c r="D43" s="28">
        <v>0</v>
      </c>
      <c r="E43" s="28">
        <v>146</v>
      </c>
      <c r="F43" s="28">
        <v>382</v>
      </c>
      <c r="G43" s="30">
        <v>0.38219895287958117</v>
      </c>
      <c r="H43" s="29">
        <v>7</v>
      </c>
      <c r="I43" s="28">
        <v>0</v>
      </c>
      <c r="J43" s="28">
        <v>134</v>
      </c>
      <c r="K43" s="28">
        <v>292</v>
      </c>
      <c r="L43" s="30">
        <v>0.4589041095890411</v>
      </c>
      <c r="M43" s="29"/>
      <c r="N43" s="28"/>
      <c r="O43" s="28"/>
      <c r="P43" s="28"/>
      <c r="Q43" s="30"/>
    </row>
    <row r="44" spans="1:17">
      <c r="A44" s="76"/>
      <c r="B44" s="14" t="s">
        <v>423</v>
      </c>
      <c r="C44" s="31">
        <v>8</v>
      </c>
      <c r="D44" s="32">
        <v>8</v>
      </c>
      <c r="E44" s="32">
        <v>295</v>
      </c>
      <c r="F44" s="32">
        <v>389</v>
      </c>
      <c r="G44" s="33">
        <v>0.75835475578406175</v>
      </c>
      <c r="H44" s="31">
        <v>8</v>
      </c>
      <c r="I44" s="32">
        <v>21</v>
      </c>
      <c r="J44" s="32">
        <v>235</v>
      </c>
      <c r="K44" s="32">
        <v>370</v>
      </c>
      <c r="L44" s="33">
        <v>0.63513513513513509</v>
      </c>
      <c r="M44" s="31"/>
      <c r="N44" s="32"/>
      <c r="O44" s="32"/>
      <c r="P44" s="32"/>
      <c r="Q44" s="33"/>
    </row>
    <row r="45" spans="1:17">
      <c r="A45" s="76"/>
      <c r="B45" s="8" t="s">
        <v>503</v>
      </c>
      <c r="C45" s="29"/>
      <c r="D45" s="28"/>
      <c r="E45" s="28"/>
      <c r="F45" s="28"/>
      <c r="G45" s="30"/>
      <c r="H45" s="29">
        <v>3</v>
      </c>
      <c r="I45" s="28">
        <v>2</v>
      </c>
      <c r="J45" s="28">
        <v>62</v>
      </c>
      <c r="K45" s="28">
        <v>103</v>
      </c>
      <c r="L45" s="30">
        <v>0.60194174757281549</v>
      </c>
      <c r="M45" s="29"/>
      <c r="N45" s="28"/>
      <c r="O45" s="28"/>
      <c r="P45" s="28"/>
      <c r="Q45" s="30"/>
    </row>
    <row r="46" spans="1:17">
      <c r="A46" s="77" t="s">
        <v>635</v>
      </c>
      <c r="B46" s="90"/>
      <c r="C46" s="34">
        <v>188</v>
      </c>
      <c r="D46" s="35">
        <v>95</v>
      </c>
      <c r="E46" s="35">
        <v>4932</v>
      </c>
      <c r="F46" s="35">
        <v>7364</v>
      </c>
      <c r="G46" s="36">
        <v>0.66974470396523633</v>
      </c>
      <c r="H46" s="34">
        <v>186</v>
      </c>
      <c r="I46" s="35">
        <v>142</v>
      </c>
      <c r="J46" s="35">
        <v>4898</v>
      </c>
      <c r="K46" s="35">
        <v>7332</v>
      </c>
      <c r="L46" s="36">
        <v>0.66803055100927444</v>
      </c>
      <c r="M46" s="34">
        <v>24</v>
      </c>
      <c r="N46" s="35">
        <v>43</v>
      </c>
      <c r="O46" s="35">
        <v>761</v>
      </c>
      <c r="P46" s="35">
        <v>959</v>
      </c>
      <c r="Q46" s="36">
        <v>0.79353493222106364</v>
      </c>
    </row>
    <row r="47" spans="1:17">
      <c r="A47" s="73" t="s">
        <v>514</v>
      </c>
      <c r="B47" s="18" t="s">
        <v>515</v>
      </c>
      <c r="C47" s="29">
        <v>18</v>
      </c>
      <c r="D47" s="28">
        <v>8</v>
      </c>
      <c r="E47" s="28">
        <v>697</v>
      </c>
      <c r="F47" s="28">
        <v>905</v>
      </c>
      <c r="G47" s="30">
        <v>0.77016574585635356</v>
      </c>
      <c r="H47" s="29">
        <v>18</v>
      </c>
      <c r="I47" s="28">
        <v>3</v>
      </c>
      <c r="J47" s="28">
        <v>594</v>
      </c>
      <c r="K47" s="28">
        <v>942</v>
      </c>
      <c r="L47" s="30">
        <v>0.63057324840764328</v>
      </c>
      <c r="M47" s="29">
        <v>5</v>
      </c>
      <c r="N47" s="28">
        <v>0</v>
      </c>
      <c r="O47" s="28">
        <v>112</v>
      </c>
      <c r="P47" s="28">
        <v>250</v>
      </c>
      <c r="Q47" s="30">
        <v>0.44800000000000001</v>
      </c>
    </row>
    <row r="48" spans="1:17">
      <c r="A48" s="74"/>
      <c r="B48" s="14" t="s">
        <v>521</v>
      </c>
      <c r="C48" s="31">
        <v>1</v>
      </c>
      <c r="D48" s="32">
        <v>0</v>
      </c>
      <c r="E48" s="32">
        <v>5</v>
      </c>
      <c r="F48" s="32">
        <v>50</v>
      </c>
      <c r="G48" s="33">
        <v>0.1</v>
      </c>
      <c r="H48" s="31"/>
      <c r="I48" s="32"/>
      <c r="J48" s="32"/>
      <c r="K48" s="32"/>
      <c r="L48" s="33"/>
      <c r="M48" s="31"/>
      <c r="N48" s="32"/>
      <c r="O48" s="32"/>
      <c r="P48" s="32"/>
      <c r="Q48" s="33"/>
    </row>
    <row r="49" spans="1:17">
      <c r="A49" s="74"/>
      <c r="B49" s="8" t="s">
        <v>524</v>
      </c>
      <c r="C49" s="29">
        <v>7</v>
      </c>
      <c r="D49" s="28">
        <v>2</v>
      </c>
      <c r="E49" s="28">
        <v>104</v>
      </c>
      <c r="F49" s="28">
        <v>140</v>
      </c>
      <c r="G49" s="30">
        <v>0.74285714285714288</v>
      </c>
      <c r="H49" s="29">
        <v>7</v>
      </c>
      <c r="I49" s="28">
        <v>1</v>
      </c>
      <c r="J49" s="28">
        <v>101</v>
      </c>
      <c r="K49" s="28">
        <v>140</v>
      </c>
      <c r="L49" s="30">
        <v>0.72142857142857142</v>
      </c>
      <c r="M49" s="29"/>
      <c r="N49" s="28"/>
      <c r="O49" s="28"/>
      <c r="P49" s="28"/>
      <c r="Q49" s="30"/>
    </row>
    <row r="50" spans="1:17">
      <c r="A50" s="77" t="s">
        <v>636</v>
      </c>
      <c r="B50" s="90"/>
      <c r="C50" s="34">
        <v>26</v>
      </c>
      <c r="D50" s="35">
        <v>10</v>
      </c>
      <c r="E50" s="35">
        <v>806</v>
      </c>
      <c r="F50" s="35">
        <v>1095</v>
      </c>
      <c r="G50" s="36">
        <v>0.73607305936073064</v>
      </c>
      <c r="H50" s="34">
        <v>25</v>
      </c>
      <c r="I50" s="35">
        <v>4</v>
      </c>
      <c r="J50" s="35">
        <v>695</v>
      </c>
      <c r="K50" s="35">
        <v>1082</v>
      </c>
      <c r="L50" s="36">
        <v>0.64232902033271722</v>
      </c>
      <c r="M50" s="34">
        <v>5</v>
      </c>
      <c r="N50" s="35">
        <v>0</v>
      </c>
      <c r="O50" s="35">
        <v>112</v>
      </c>
      <c r="P50" s="35">
        <v>250</v>
      </c>
      <c r="Q50" s="36">
        <v>0.44800000000000001</v>
      </c>
    </row>
    <row r="51" spans="1:17">
      <c r="A51" s="75" t="s">
        <v>527</v>
      </c>
      <c r="B51" s="18" t="s">
        <v>529</v>
      </c>
      <c r="C51" s="29">
        <v>7</v>
      </c>
      <c r="D51" s="28">
        <v>10</v>
      </c>
      <c r="E51" s="28">
        <v>301</v>
      </c>
      <c r="F51" s="28">
        <v>308</v>
      </c>
      <c r="G51" s="30">
        <v>0.97727272727272729</v>
      </c>
      <c r="H51" s="29">
        <v>6</v>
      </c>
      <c r="I51" s="28">
        <v>13</v>
      </c>
      <c r="J51" s="28">
        <v>209</v>
      </c>
      <c r="K51" s="28">
        <v>258</v>
      </c>
      <c r="L51" s="30">
        <v>0.81007751937984496</v>
      </c>
      <c r="M51" s="29">
        <v>1</v>
      </c>
      <c r="N51" s="28">
        <v>1</v>
      </c>
      <c r="O51" s="28">
        <v>47</v>
      </c>
      <c r="P51" s="28">
        <v>50</v>
      </c>
      <c r="Q51" s="30">
        <v>0.94</v>
      </c>
    </row>
    <row r="52" spans="1:17">
      <c r="A52" s="76"/>
      <c r="B52" s="14" t="s">
        <v>533</v>
      </c>
      <c r="C52" s="31">
        <v>31</v>
      </c>
      <c r="D52" s="32">
        <v>22</v>
      </c>
      <c r="E52" s="32">
        <v>1000</v>
      </c>
      <c r="F52" s="32">
        <v>1078</v>
      </c>
      <c r="G52" s="33">
        <v>0.92764378478664189</v>
      </c>
      <c r="H52" s="31">
        <v>36</v>
      </c>
      <c r="I52" s="32">
        <v>36</v>
      </c>
      <c r="J52" s="32">
        <v>1035</v>
      </c>
      <c r="K52" s="32">
        <v>1200</v>
      </c>
      <c r="L52" s="33">
        <v>0.86250000000000004</v>
      </c>
      <c r="M52" s="31">
        <v>5</v>
      </c>
      <c r="N52" s="32">
        <v>24</v>
      </c>
      <c r="O52" s="32">
        <v>193</v>
      </c>
      <c r="P52" s="32">
        <v>192</v>
      </c>
      <c r="Q52" s="33">
        <v>1.0052083333333333</v>
      </c>
    </row>
    <row r="53" spans="1:17">
      <c r="A53" s="76"/>
      <c r="B53" s="8" t="s">
        <v>545</v>
      </c>
      <c r="C53" s="29">
        <v>9</v>
      </c>
      <c r="D53" s="28">
        <v>1</v>
      </c>
      <c r="E53" s="28">
        <v>298</v>
      </c>
      <c r="F53" s="28">
        <v>272</v>
      </c>
      <c r="G53" s="30">
        <v>1.0955882352941178</v>
      </c>
      <c r="H53" s="29">
        <v>8</v>
      </c>
      <c r="I53" s="28">
        <v>4</v>
      </c>
      <c r="J53" s="28">
        <v>299</v>
      </c>
      <c r="K53" s="28">
        <v>240</v>
      </c>
      <c r="L53" s="30">
        <v>1.2458333333333333</v>
      </c>
      <c r="M53" s="29">
        <v>1</v>
      </c>
      <c r="N53" s="28">
        <v>5</v>
      </c>
      <c r="O53" s="28">
        <v>34</v>
      </c>
      <c r="P53" s="28">
        <v>32</v>
      </c>
      <c r="Q53" s="30">
        <v>1.0625</v>
      </c>
    </row>
    <row r="54" spans="1:17">
      <c r="A54" s="76"/>
      <c r="B54" s="14" t="s">
        <v>552</v>
      </c>
      <c r="C54" s="31">
        <v>11</v>
      </c>
      <c r="D54" s="32">
        <v>1</v>
      </c>
      <c r="E54" s="32">
        <v>268</v>
      </c>
      <c r="F54" s="32">
        <v>364</v>
      </c>
      <c r="G54" s="33">
        <v>0.73626373626373631</v>
      </c>
      <c r="H54" s="31">
        <v>11</v>
      </c>
      <c r="I54" s="32">
        <v>0</v>
      </c>
      <c r="J54" s="32">
        <v>270</v>
      </c>
      <c r="K54" s="32">
        <v>384</v>
      </c>
      <c r="L54" s="33">
        <v>0.703125</v>
      </c>
      <c r="M54" s="31">
        <v>3</v>
      </c>
      <c r="N54" s="32">
        <v>0</v>
      </c>
      <c r="O54" s="32">
        <v>136</v>
      </c>
      <c r="P54" s="32">
        <v>150</v>
      </c>
      <c r="Q54" s="33">
        <v>0.90666666666666662</v>
      </c>
    </row>
    <row r="55" spans="1:17">
      <c r="A55" s="76"/>
      <c r="B55" s="8" t="s">
        <v>563</v>
      </c>
      <c r="C55" s="29">
        <v>3</v>
      </c>
      <c r="D55" s="28">
        <v>5</v>
      </c>
      <c r="E55" s="28">
        <v>91</v>
      </c>
      <c r="F55" s="28">
        <v>132</v>
      </c>
      <c r="G55" s="30">
        <v>0.68939393939393945</v>
      </c>
      <c r="H55" s="29">
        <v>1</v>
      </c>
      <c r="I55" s="28">
        <v>0</v>
      </c>
      <c r="J55" s="28">
        <v>28</v>
      </c>
      <c r="K55" s="28">
        <v>50</v>
      </c>
      <c r="L55" s="30">
        <v>0.56000000000000005</v>
      </c>
      <c r="M55" s="29"/>
      <c r="N55" s="28"/>
      <c r="O55" s="28"/>
      <c r="P55" s="28"/>
      <c r="Q55" s="30"/>
    </row>
    <row r="56" spans="1:17">
      <c r="A56" s="76"/>
      <c r="B56" s="14" t="s">
        <v>568</v>
      </c>
      <c r="C56" s="31">
        <v>1</v>
      </c>
      <c r="D56" s="32">
        <v>0</v>
      </c>
      <c r="E56" s="32">
        <v>55</v>
      </c>
      <c r="F56" s="32">
        <v>50</v>
      </c>
      <c r="G56" s="33">
        <v>1.1000000000000001</v>
      </c>
      <c r="H56" s="31">
        <v>2</v>
      </c>
      <c r="I56" s="32">
        <v>1</v>
      </c>
      <c r="J56" s="32">
        <v>95</v>
      </c>
      <c r="K56" s="32">
        <v>86</v>
      </c>
      <c r="L56" s="33">
        <v>1.1046511627906976</v>
      </c>
      <c r="M56" s="31"/>
      <c r="N56" s="32"/>
      <c r="O56" s="32"/>
      <c r="P56" s="32"/>
      <c r="Q56" s="33"/>
    </row>
    <row r="57" spans="1:17">
      <c r="A57" s="76"/>
      <c r="B57" s="8" t="s">
        <v>571</v>
      </c>
      <c r="C57" s="29">
        <v>53</v>
      </c>
      <c r="D57" s="28">
        <v>42</v>
      </c>
      <c r="E57" s="28">
        <v>1836</v>
      </c>
      <c r="F57" s="28">
        <v>2250</v>
      </c>
      <c r="G57" s="30">
        <v>0.81599999999999995</v>
      </c>
      <c r="H57" s="29">
        <v>54</v>
      </c>
      <c r="I57" s="28">
        <v>69</v>
      </c>
      <c r="J57" s="28">
        <v>1836</v>
      </c>
      <c r="K57" s="28">
        <v>2297</v>
      </c>
      <c r="L57" s="30">
        <v>0.79930343926861125</v>
      </c>
      <c r="M57" s="29">
        <v>11</v>
      </c>
      <c r="N57" s="28">
        <v>20</v>
      </c>
      <c r="O57" s="28">
        <v>411</v>
      </c>
      <c r="P57" s="28">
        <v>486</v>
      </c>
      <c r="Q57" s="30">
        <v>0.84567901234567899</v>
      </c>
    </row>
    <row r="58" spans="1:17">
      <c r="A58" s="76"/>
      <c r="B58" s="14" t="s">
        <v>591</v>
      </c>
      <c r="C58" s="31">
        <v>2</v>
      </c>
      <c r="D58" s="32">
        <v>1</v>
      </c>
      <c r="E58" s="32">
        <v>101</v>
      </c>
      <c r="F58" s="32">
        <v>100</v>
      </c>
      <c r="G58" s="33">
        <v>1.01</v>
      </c>
      <c r="H58" s="31">
        <v>4</v>
      </c>
      <c r="I58" s="32">
        <v>2</v>
      </c>
      <c r="J58" s="32">
        <v>141</v>
      </c>
      <c r="K58" s="32">
        <v>172</v>
      </c>
      <c r="L58" s="33">
        <v>0.81976744186046513</v>
      </c>
      <c r="M58" s="31"/>
      <c r="N58" s="32"/>
      <c r="O58" s="32"/>
      <c r="P58" s="32"/>
      <c r="Q58" s="33"/>
    </row>
    <row r="59" spans="1:17">
      <c r="A59" s="76"/>
      <c r="B59" s="8" t="s">
        <v>595</v>
      </c>
      <c r="C59" s="29">
        <v>14</v>
      </c>
      <c r="D59" s="28">
        <v>10</v>
      </c>
      <c r="E59" s="28">
        <v>445</v>
      </c>
      <c r="F59" s="28">
        <v>502</v>
      </c>
      <c r="G59" s="30">
        <v>0.88645418326693226</v>
      </c>
      <c r="H59" s="29">
        <v>14</v>
      </c>
      <c r="I59" s="28">
        <v>23</v>
      </c>
      <c r="J59" s="28">
        <v>465</v>
      </c>
      <c r="K59" s="28">
        <v>502</v>
      </c>
      <c r="L59" s="30">
        <v>0.92629482071713143</v>
      </c>
      <c r="M59" s="29">
        <v>4</v>
      </c>
      <c r="N59" s="28">
        <v>30</v>
      </c>
      <c r="O59" s="28">
        <v>190</v>
      </c>
      <c r="P59" s="28">
        <v>164</v>
      </c>
      <c r="Q59" s="30">
        <v>1.1585365853658536</v>
      </c>
    </row>
    <row r="60" spans="1:17">
      <c r="A60" s="77" t="s">
        <v>637</v>
      </c>
      <c r="B60" s="90"/>
      <c r="C60" s="34">
        <v>131</v>
      </c>
      <c r="D60" s="35">
        <v>92</v>
      </c>
      <c r="E60" s="35">
        <v>4395</v>
      </c>
      <c r="F60" s="35">
        <v>5056</v>
      </c>
      <c r="G60" s="36">
        <v>0.86926424050632911</v>
      </c>
      <c r="H60" s="34">
        <v>136</v>
      </c>
      <c r="I60" s="35">
        <v>148</v>
      </c>
      <c r="J60" s="35">
        <v>4378</v>
      </c>
      <c r="K60" s="35">
        <v>5189</v>
      </c>
      <c r="L60" s="36">
        <v>0.84370784351512818</v>
      </c>
      <c r="M60" s="34">
        <v>25</v>
      </c>
      <c r="N60" s="35">
        <v>80</v>
      </c>
      <c r="O60" s="35">
        <v>1011</v>
      </c>
      <c r="P60" s="35">
        <v>1074</v>
      </c>
      <c r="Q60" s="36">
        <v>0.94134078212290506</v>
      </c>
    </row>
  </sheetData>
  <sheetProtection algorithmName="SHA-512" hashValue="k0y8PzXb3lYnqYeDiaR0h6VqukgIYM3I4LV5r29blUedq6dtZycqBNralD2Sbo01qTHB5jsLYNKn/U01eFFCeA==" saltValue="XcGezVWNrMu+IGGjTdtyLQ==" spinCount="100000" sheet="1" objects="1" scenarios="1"/>
  <mergeCells count="15">
    <mergeCell ref="H2:L2"/>
    <mergeCell ref="C2:G2"/>
    <mergeCell ref="M2:Q2"/>
    <mergeCell ref="A4:A23"/>
    <mergeCell ref="A24:B24"/>
    <mergeCell ref="A60:B60"/>
    <mergeCell ref="A2:A3"/>
    <mergeCell ref="B2:B3"/>
    <mergeCell ref="A28:B28"/>
    <mergeCell ref="A29:A45"/>
    <mergeCell ref="A46:B46"/>
    <mergeCell ref="A47:A49"/>
    <mergeCell ref="A50:B50"/>
    <mergeCell ref="A51:A59"/>
    <mergeCell ref="A25:A27"/>
  </mergeCells>
  <conditionalFormatting sqref="G1:G1048576 L1:L1048576 Q1:Q1048576">
    <cfRule type="cellIs" dxfId="1" priority="1" operator="between">
      <formula>0.001</formula>
      <formula>0.75</formula>
    </cfRule>
  </conditionalFormatting>
  <printOptions horizontalCentered="1"/>
  <pageMargins left="0.25" right="0.25" top="0.75" bottom="0.75" header="0.3" footer="0.3"/>
  <pageSetup fitToHeight="0" orientation="landscape" horizontalDpi="1200" verticalDpi="1200" r:id="rId1"/>
  <headerFooter>
    <oddHeader>&amp;CUCSD Enrollment Management Academy 2024</oddHeader>
    <oddFooter>&amp;LInstitutional Effectiveness, Success, and Equity (IESE) Office&amp;RJuly 2024</oddFooter>
  </headerFooter>
  <rowBreaks count="1" manualBreakCount="1">
    <brk id="28" max="16383" man="1"/>
  </rowBreaks>
  <colBreaks count="2" manualBreakCount="2">
    <brk id="7" min="1" max="59" man="1"/>
    <brk id="12" min="1" max="5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sheetPr>
  <dimension ref="A1:Q60"/>
  <sheetViews>
    <sheetView zoomScaleNormal="100" workbookViewId="0">
      <pane ySplit="3" topLeftCell="A4" activePane="bottomLeft" state="frozen"/>
      <selection pane="bottomLeft" activeCell="C8" sqref="C8"/>
    </sheetView>
  </sheetViews>
  <sheetFormatPr defaultRowHeight="14.45"/>
  <cols>
    <col min="1" max="1" width="32.140625" bestFit="1" customWidth="1"/>
    <col min="2" max="2" width="9.5703125" customWidth="1"/>
    <col min="3" max="5" width="9.7109375" style="4" customWidth="1"/>
    <col min="6" max="6" width="10.7109375" style="4" bestFit="1" customWidth="1"/>
    <col min="7" max="10" width="9.7109375" style="4" customWidth="1"/>
    <col min="11" max="11" width="10.7109375" style="4" bestFit="1" customWidth="1"/>
    <col min="12" max="15" width="9.7109375" style="4" customWidth="1"/>
    <col min="16" max="16" width="10.7109375" style="4" bestFit="1" customWidth="1"/>
    <col min="17" max="17" width="9.7109375" style="4" customWidth="1"/>
  </cols>
  <sheetData>
    <row r="1" spans="1:17">
      <c r="A1" s="45" t="s">
        <v>640</v>
      </c>
      <c r="B1" s="8"/>
      <c r="C1" s="10"/>
      <c r="D1" s="10"/>
      <c r="E1" s="10"/>
      <c r="F1" s="10"/>
      <c r="G1" s="10"/>
      <c r="H1" s="10"/>
      <c r="I1" s="10"/>
      <c r="J1" s="10"/>
      <c r="K1" s="10"/>
      <c r="L1" s="10"/>
      <c r="M1" s="10"/>
      <c r="N1" s="10"/>
      <c r="O1" s="10"/>
      <c r="P1" s="10"/>
      <c r="Q1" s="10"/>
    </row>
    <row r="2" spans="1:17">
      <c r="A2" s="87" t="s">
        <v>0</v>
      </c>
      <c r="B2" s="91" t="s">
        <v>629</v>
      </c>
      <c r="C2" s="79" t="s">
        <v>23</v>
      </c>
      <c r="D2" s="80"/>
      <c r="E2" s="80"/>
      <c r="F2" s="80"/>
      <c r="G2" s="81"/>
      <c r="H2" s="79" t="s">
        <v>169</v>
      </c>
      <c r="I2" s="80"/>
      <c r="J2" s="80"/>
      <c r="K2" s="80"/>
      <c r="L2" s="81"/>
      <c r="M2" s="79" t="s">
        <v>202</v>
      </c>
      <c r="N2" s="80"/>
      <c r="O2" s="80"/>
      <c r="P2" s="80"/>
      <c r="Q2" s="81"/>
    </row>
    <row r="3" spans="1:17">
      <c r="A3" s="89"/>
      <c r="B3" s="92"/>
      <c r="C3" s="42" t="s">
        <v>10</v>
      </c>
      <c r="D3" s="43" t="s">
        <v>12</v>
      </c>
      <c r="E3" s="43" t="s">
        <v>5</v>
      </c>
      <c r="F3" s="43" t="s">
        <v>13</v>
      </c>
      <c r="G3" s="44" t="s">
        <v>11</v>
      </c>
      <c r="H3" s="42" t="s">
        <v>10</v>
      </c>
      <c r="I3" s="43" t="s">
        <v>12</v>
      </c>
      <c r="J3" s="43" t="s">
        <v>5</v>
      </c>
      <c r="K3" s="43" t="s">
        <v>13</v>
      </c>
      <c r="L3" s="44" t="s">
        <v>11</v>
      </c>
      <c r="M3" s="42" t="s">
        <v>10</v>
      </c>
      <c r="N3" s="43" t="s">
        <v>12</v>
      </c>
      <c r="O3" s="43" t="s">
        <v>5</v>
      </c>
      <c r="P3" s="43" t="s">
        <v>13</v>
      </c>
      <c r="Q3" s="44" t="s">
        <v>11</v>
      </c>
    </row>
    <row r="4" spans="1:17">
      <c r="A4" s="75" t="s">
        <v>19</v>
      </c>
      <c r="B4" s="18" t="s">
        <v>21</v>
      </c>
      <c r="C4" s="19">
        <v>1.5542849999999999</v>
      </c>
      <c r="D4" s="20">
        <v>46.63</v>
      </c>
      <c r="E4" s="20">
        <v>0.2</v>
      </c>
      <c r="F4" s="20">
        <v>233.15</v>
      </c>
      <c r="G4" s="21">
        <v>7.7714249999999989</v>
      </c>
      <c r="H4" s="19"/>
      <c r="I4" s="20"/>
      <c r="J4" s="20"/>
      <c r="K4" s="20"/>
      <c r="L4" s="21"/>
      <c r="M4" s="19"/>
      <c r="N4" s="20"/>
      <c r="O4" s="20"/>
      <c r="P4" s="20"/>
      <c r="Q4" s="21"/>
    </row>
    <row r="5" spans="1:17">
      <c r="A5" s="76"/>
      <c r="B5" s="14" t="s">
        <v>167</v>
      </c>
      <c r="C5" s="15"/>
      <c r="D5" s="16"/>
      <c r="E5" s="16"/>
      <c r="F5" s="16"/>
      <c r="G5" s="17"/>
      <c r="H5" s="15">
        <v>4.7146657999999997</v>
      </c>
      <c r="I5" s="16">
        <v>141.44</v>
      </c>
      <c r="J5" s="16">
        <v>0.33329999999999999</v>
      </c>
      <c r="K5" s="16">
        <v>424.36243624362436</v>
      </c>
      <c r="L5" s="17">
        <v>14.145411941194119</v>
      </c>
      <c r="M5" s="15"/>
      <c r="N5" s="16"/>
      <c r="O5" s="16"/>
      <c r="P5" s="16"/>
      <c r="Q5" s="17"/>
    </row>
    <row r="6" spans="1:17">
      <c r="A6" s="76"/>
      <c r="B6" s="8" t="s">
        <v>25</v>
      </c>
      <c r="C6" s="22">
        <v>111.95005500000001</v>
      </c>
      <c r="D6" s="10">
        <v>3358.51</v>
      </c>
      <c r="E6" s="10">
        <v>8.0660999999999916</v>
      </c>
      <c r="F6" s="10">
        <v>416.37346425162144</v>
      </c>
      <c r="G6" s="23">
        <v>13.879080968497803</v>
      </c>
      <c r="H6" s="22">
        <v>128.4052785999998</v>
      </c>
      <c r="I6" s="10">
        <v>3852.15</v>
      </c>
      <c r="J6" s="10">
        <v>8.2661000000000016</v>
      </c>
      <c r="K6" s="10">
        <v>466.01783186750697</v>
      </c>
      <c r="L6" s="23">
        <v>15.533961432840128</v>
      </c>
      <c r="M6" s="22">
        <v>2.4999989999999999</v>
      </c>
      <c r="N6" s="10">
        <v>75</v>
      </c>
      <c r="O6" s="10">
        <v>0.33329999999999999</v>
      </c>
      <c r="P6" s="10">
        <v>225.02250225022505</v>
      </c>
      <c r="Q6" s="23">
        <v>7.5007470747074709</v>
      </c>
    </row>
    <row r="7" spans="1:17">
      <c r="A7" s="76"/>
      <c r="B7" s="14" t="s">
        <v>39</v>
      </c>
      <c r="C7" s="15">
        <v>80.192561999999882</v>
      </c>
      <c r="D7" s="16">
        <v>2492.91</v>
      </c>
      <c r="E7" s="16">
        <v>5.1173999999999999</v>
      </c>
      <c r="F7" s="16">
        <v>487.14386211748149</v>
      </c>
      <c r="G7" s="17">
        <v>15.670567475671216</v>
      </c>
      <c r="H7" s="15">
        <v>100.031991</v>
      </c>
      <c r="I7" s="16">
        <v>3094.81</v>
      </c>
      <c r="J7" s="16">
        <v>6.2859999999999898</v>
      </c>
      <c r="K7" s="16">
        <v>492.33375755647552</v>
      </c>
      <c r="L7" s="17">
        <v>15.913457047406963</v>
      </c>
      <c r="M7" s="15">
        <v>22.648561999999998</v>
      </c>
      <c r="N7" s="16">
        <v>679.46</v>
      </c>
      <c r="O7" s="16">
        <v>1.1686000000000001</v>
      </c>
      <c r="P7" s="16">
        <v>581.43077186376865</v>
      </c>
      <c r="Q7" s="17">
        <v>19.380936162929999</v>
      </c>
    </row>
    <row r="8" spans="1:17">
      <c r="A8" s="76"/>
      <c r="B8" s="8" t="s">
        <v>51</v>
      </c>
      <c r="C8" s="22">
        <v>22.457107600000001</v>
      </c>
      <c r="D8" s="10">
        <v>673.71</v>
      </c>
      <c r="E8" s="10">
        <v>1.6001999999999998</v>
      </c>
      <c r="F8" s="10">
        <v>421.01612298462697</v>
      </c>
      <c r="G8" s="23">
        <v>14.033938007749033</v>
      </c>
      <c r="H8" s="22">
        <v>24.326067399999904</v>
      </c>
      <c r="I8" s="10">
        <v>729.78</v>
      </c>
      <c r="J8" s="10">
        <v>1.9336</v>
      </c>
      <c r="K8" s="10">
        <v>377.42035581299132</v>
      </c>
      <c r="L8" s="23">
        <v>12.580713384360728</v>
      </c>
      <c r="M8" s="22">
        <v>16.3999959</v>
      </c>
      <c r="N8" s="10">
        <v>492</v>
      </c>
      <c r="O8" s="10">
        <v>1.0668</v>
      </c>
      <c r="P8" s="10">
        <v>461.1923509561305</v>
      </c>
      <c r="Q8" s="23">
        <v>15.373074521934759</v>
      </c>
    </row>
    <row r="9" spans="1:17">
      <c r="A9" s="76"/>
      <c r="B9" s="14" t="s">
        <v>55</v>
      </c>
      <c r="C9" s="15">
        <v>56.628930599999897</v>
      </c>
      <c r="D9" s="16">
        <v>1698.87</v>
      </c>
      <c r="E9" s="16">
        <v>3.9999999999999902</v>
      </c>
      <c r="F9" s="16">
        <v>424.717500000001</v>
      </c>
      <c r="G9" s="17">
        <v>14.157232650000008</v>
      </c>
      <c r="H9" s="15">
        <v>59.155981799999999</v>
      </c>
      <c r="I9" s="16">
        <v>1774.68</v>
      </c>
      <c r="J9" s="16">
        <v>4.8000000000000007</v>
      </c>
      <c r="K9" s="16">
        <v>369.72499999999997</v>
      </c>
      <c r="L9" s="17">
        <v>12.324162874999997</v>
      </c>
      <c r="M9" s="15">
        <v>24.2</v>
      </c>
      <c r="N9" s="16">
        <v>726</v>
      </c>
      <c r="O9" s="16">
        <v>1.5999999999999999</v>
      </c>
      <c r="P9" s="16">
        <v>453.75000000000006</v>
      </c>
      <c r="Q9" s="17">
        <v>15.125</v>
      </c>
    </row>
    <row r="10" spans="1:17">
      <c r="A10" s="76"/>
      <c r="B10" s="8" t="s">
        <v>61</v>
      </c>
      <c r="C10" s="22">
        <v>164.61213381869993</v>
      </c>
      <c r="D10" s="10">
        <v>4938.37</v>
      </c>
      <c r="E10" s="10">
        <v>11.383699999999989</v>
      </c>
      <c r="F10" s="10">
        <v>433.81062396233256</v>
      </c>
      <c r="G10" s="23">
        <v>14.460336605734524</v>
      </c>
      <c r="H10" s="22">
        <v>126.31710492009998</v>
      </c>
      <c r="I10" s="10">
        <v>3789.52</v>
      </c>
      <c r="J10" s="10">
        <v>9.0668999999999791</v>
      </c>
      <c r="K10" s="10">
        <v>417.95100861374988</v>
      </c>
      <c r="L10" s="23">
        <v>13.931675095137287</v>
      </c>
      <c r="M10" s="22">
        <v>33.533331125499998</v>
      </c>
      <c r="N10" s="10">
        <v>1006</v>
      </c>
      <c r="O10" s="10">
        <v>2.2333999999999987</v>
      </c>
      <c r="P10" s="10">
        <v>450.43431539357061</v>
      </c>
      <c r="Q10" s="23">
        <v>15.014476191233106</v>
      </c>
    </row>
    <row r="11" spans="1:17">
      <c r="A11" s="76"/>
      <c r="B11" s="14" t="s">
        <v>70</v>
      </c>
      <c r="C11" s="15">
        <v>95.477671200000017</v>
      </c>
      <c r="D11" s="16">
        <v>3003.51</v>
      </c>
      <c r="E11" s="16">
        <v>8.85</v>
      </c>
      <c r="F11" s="16">
        <v>339.37966101694917</v>
      </c>
      <c r="G11" s="17">
        <v>10.788437423728816</v>
      </c>
      <c r="H11" s="15">
        <v>102.94129500000001</v>
      </c>
      <c r="I11" s="16">
        <v>3182.3899999999994</v>
      </c>
      <c r="J11" s="16">
        <v>9.8000000000000007</v>
      </c>
      <c r="K11" s="16">
        <v>324.73367346938767</v>
      </c>
      <c r="L11" s="17">
        <v>10.504213775510204</v>
      </c>
      <c r="M11" s="15"/>
      <c r="N11" s="16"/>
      <c r="O11" s="16"/>
      <c r="P11" s="16"/>
      <c r="Q11" s="17"/>
    </row>
    <row r="12" spans="1:17">
      <c r="A12" s="76"/>
      <c r="B12" s="8" t="s">
        <v>81</v>
      </c>
      <c r="C12" s="22">
        <v>15.983236999999999</v>
      </c>
      <c r="D12" s="10">
        <v>1195.8600000000001</v>
      </c>
      <c r="E12" s="10">
        <v>1.9999999999999998</v>
      </c>
      <c r="F12" s="10">
        <v>597.93000000000018</v>
      </c>
      <c r="G12" s="23">
        <v>7.9916185000000004</v>
      </c>
      <c r="H12" s="22">
        <v>26.290475000000001</v>
      </c>
      <c r="I12" s="10">
        <v>1924.1000000000001</v>
      </c>
      <c r="J12" s="10">
        <v>3.0000000000000004</v>
      </c>
      <c r="K12" s="10">
        <v>641.36666666666656</v>
      </c>
      <c r="L12" s="23">
        <v>8.7634916666666651</v>
      </c>
      <c r="M12" s="22">
        <v>8.8000000000000007</v>
      </c>
      <c r="N12" s="10">
        <v>516</v>
      </c>
      <c r="O12" s="10">
        <v>0.8</v>
      </c>
      <c r="P12" s="10">
        <v>645</v>
      </c>
      <c r="Q12" s="23">
        <v>11</v>
      </c>
    </row>
    <row r="13" spans="1:17">
      <c r="A13" s="76"/>
      <c r="B13" s="14" t="s">
        <v>89</v>
      </c>
      <c r="C13" s="15">
        <v>49.903373000000002</v>
      </c>
      <c r="D13" s="16">
        <v>1497.1000000000001</v>
      </c>
      <c r="E13" s="16">
        <v>3.0000000000000004</v>
      </c>
      <c r="F13" s="16">
        <v>499.0333333333333</v>
      </c>
      <c r="G13" s="17">
        <v>16.634457666666666</v>
      </c>
      <c r="H13" s="15">
        <v>43.984930000000006</v>
      </c>
      <c r="I13" s="16">
        <v>1319.5500000000002</v>
      </c>
      <c r="J13" s="16">
        <v>2.8</v>
      </c>
      <c r="K13" s="16">
        <v>471.26785714285722</v>
      </c>
      <c r="L13" s="17">
        <v>15.708903571428575</v>
      </c>
      <c r="M13" s="15">
        <v>12.399999999999999</v>
      </c>
      <c r="N13" s="16">
        <v>372</v>
      </c>
      <c r="O13" s="16">
        <v>0.60000000000000009</v>
      </c>
      <c r="P13" s="16">
        <v>619.99999999999989</v>
      </c>
      <c r="Q13" s="17">
        <v>20.666666666666661</v>
      </c>
    </row>
    <row r="14" spans="1:17">
      <c r="A14" s="76"/>
      <c r="B14" s="8" t="s">
        <v>98</v>
      </c>
      <c r="C14" s="22">
        <v>13.8</v>
      </c>
      <c r="D14" s="10">
        <v>414</v>
      </c>
      <c r="E14" s="10">
        <v>0.60000000000000009</v>
      </c>
      <c r="F14" s="10">
        <v>689.99999999999989</v>
      </c>
      <c r="G14" s="23">
        <v>22.999999999999996</v>
      </c>
      <c r="H14" s="22">
        <v>18</v>
      </c>
      <c r="I14" s="10">
        <v>540</v>
      </c>
      <c r="J14" s="10">
        <v>0.8</v>
      </c>
      <c r="K14" s="10">
        <v>675</v>
      </c>
      <c r="L14" s="23">
        <v>22.5</v>
      </c>
      <c r="M14" s="22">
        <v>7</v>
      </c>
      <c r="N14" s="10">
        <v>210</v>
      </c>
      <c r="O14" s="10">
        <v>0.4</v>
      </c>
      <c r="P14" s="10">
        <v>525</v>
      </c>
      <c r="Q14" s="23">
        <v>17.5</v>
      </c>
    </row>
    <row r="15" spans="1:17">
      <c r="A15" s="76"/>
      <c r="B15" s="14" t="s">
        <v>102</v>
      </c>
      <c r="C15" s="15">
        <v>9.6087597000000002</v>
      </c>
      <c r="D15" s="16">
        <v>366.57</v>
      </c>
      <c r="E15" s="16">
        <v>1.1334</v>
      </c>
      <c r="F15" s="16">
        <v>323.4250926416093</v>
      </c>
      <c r="G15" s="17">
        <v>8.4778186871360521</v>
      </c>
      <c r="H15" s="15">
        <v>9.4491406999999992</v>
      </c>
      <c r="I15" s="16">
        <v>402.65</v>
      </c>
      <c r="J15" s="16">
        <v>1.3333999999999999</v>
      </c>
      <c r="K15" s="16">
        <v>301.972401379931</v>
      </c>
      <c r="L15" s="17">
        <v>7.0865011999400025</v>
      </c>
      <c r="M15" s="15"/>
      <c r="N15" s="16"/>
      <c r="O15" s="16"/>
      <c r="P15" s="16"/>
      <c r="Q15" s="17"/>
    </row>
    <row r="16" spans="1:17">
      <c r="A16" s="76"/>
      <c r="B16" s="8" t="s">
        <v>109</v>
      </c>
      <c r="C16" s="22">
        <v>58.081900033000004</v>
      </c>
      <c r="D16" s="10">
        <v>1868.0900000000001</v>
      </c>
      <c r="E16" s="10">
        <v>4.7538</v>
      </c>
      <c r="F16" s="10">
        <v>392.96773107829529</v>
      </c>
      <c r="G16" s="23">
        <v>12.217994032773781</v>
      </c>
      <c r="H16" s="22">
        <v>60.45207049079999</v>
      </c>
      <c r="I16" s="10">
        <v>2024.6899999999998</v>
      </c>
      <c r="J16" s="10">
        <v>5.3144</v>
      </c>
      <c r="K16" s="10">
        <v>380.98186060514826</v>
      </c>
      <c r="L16" s="23">
        <v>11.375144981710068</v>
      </c>
      <c r="M16" s="22">
        <v>18.3</v>
      </c>
      <c r="N16" s="10">
        <v>549</v>
      </c>
      <c r="O16" s="10">
        <v>0.8</v>
      </c>
      <c r="P16" s="10">
        <v>686.25</v>
      </c>
      <c r="Q16" s="23">
        <v>22.875</v>
      </c>
    </row>
    <row r="17" spans="1:17">
      <c r="A17" s="76"/>
      <c r="B17" s="14" t="s">
        <v>130</v>
      </c>
      <c r="C17" s="15">
        <v>25.383237000000001</v>
      </c>
      <c r="D17" s="16">
        <v>761.5</v>
      </c>
      <c r="E17" s="16">
        <v>1.2</v>
      </c>
      <c r="F17" s="16">
        <v>634.58333333333337</v>
      </c>
      <c r="G17" s="17">
        <v>21.152697500000002</v>
      </c>
      <c r="H17" s="15">
        <v>31.339809000000002</v>
      </c>
      <c r="I17" s="16">
        <v>940.19</v>
      </c>
      <c r="J17" s="16">
        <v>1.7999999999999998</v>
      </c>
      <c r="K17" s="16">
        <v>522.3277777777779</v>
      </c>
      <c r="L17" s="17">
        <v>17.411005000000003</v>
      </c>
      <c r="M17" s="15">
        <v>6.9</v>
      </c>
      <c r="N17" s="16">
        <v>207</v>
      </c>
      <c r="O17" s="16">
        <v>0.4</v>
      </c>
      <c r="P17" s="16">
        <v>517.5</v>
      </c>
      <c r="Q17" s="17">
        <v>17.25</v>
      </c>
    </row>
    <row r="18" spans="1:17">
      <c r="A18" s="76"/>
      <c r="B18" s="8" t="s">
        <v>135</v>
      </c>
      <c r="C18" s="22">
        <v>20.308558000000001</v>
      </c>
      <c r="D18" s="10">
        <v>609.26</v>
      </c>
      <c r="E18" s="10">
        <v>1</v>
      </c>
      <c r="F18" s="10">
        <v>609.26</v>
      </c>
      <c r="G18" s="23">
        <v>20.308558000000001</v>
      </c>
      <c r="H18" s="22">
        <v>14.973321000000002</v>
      </c>
      <c r="I18" s="10">
        <v>449.2</v>
      </c>
      <c r="J18" s="10">
        <v>1</v>
      </c>
      <c r="K18" s="10">
        <v>449.2</v>
      </c>
      <c r="L18" s="23">
        <v>14.973321000000002</v>
      </c>
      <c r="M18" s="22">
        <v>12.4</v>
      </c>
      <c r="N18" s="10">
        <v>372</v>
      </c>
      <c r="O18" s="10">
        <v>0.8</v>
      </c>
      <c r="P18" s="10">
        <v>465</v>
      </c>
      <c r="Q18" s="23">
        <v>15.5</v>
      </c>
    </row>
    <row r="19" spans="1:17">
      <c r="A19" s="76"/>
      <c r="B19" s="14" t="s">
        <v>140</v>
      </c>
      <c r="C19" s="15">
        <v>54.841696400000004</v>
      </c>
      <c r="D19" s="16">
        <v>1702.9599999999998</v>
      </c>
      <c r="E19" s="16">
        <v>3.2429999999999901</v>
      </c>
      <c r="F19" s="16">
        <v>525.11871723712761</v>
      </c>
      <c r="G19" s="17">
        <v>16.910791366019172</v>
      </c>
      <c r="H19" s="15">
        <v>66.212372699999989</v>
      </c>
      <c r="I19" s="16">
        <v>1998.3700000000001</v>
      </c>
      <c r="J19" s="16">
        <v>3.5096999999999903</v>
      </c>
      <c r="K19" s="16">
        <v>569.38484770778291</v>
      </c>
      <c r="L19" s="17">
        <v>18.865536285152626</v>
      </c>
      <c r="M19" s="15">
        <v>15.6</v>
      </c>
      <c r="N19" s="16">
        <v>468</v>
      </c>
      <c r="O19" s="16">
        <v>0.60000000000000009</v>
      </c>
      <c r="P19" s="16">
        <v>779.99999999999989</v>
      </c>
      <c r="Q19" s="17">
        <v>25.999999999999996</v>
      </c>
    </row>
    <row r="20" spans="1:17">
      <c r="A20" s="76"/>
      <c r="B20" s="8" t="s">
        <v>150</v>
      </c>
      <c r="C20" s="22">
        <v>3.4</v>
      </c>
      <c r="D20" s="10">
        <v>102</v>
      </c>
      <c r="E20" s="10">
        <v>0.2</v>
      </c>
      <c r="F20" s="10">
        <v>510</v>
      </c>
      <c r="G20" s="23">
        <v>17</v>
      </c>
      <c r="H20" s="22">
        <v>3.4</v>
      </c>
      <c r="I20" s="10">
        <v>102</v>
      </c>
      <c r="J20" s="10">
        <v>0.2</v>
      </c>
      <c r="K20" s="10">
        <v>510</v>
      </c>
      <c r="L20" s="23">
        <v>17</v>
      </c>
      <c r="M20" s="22">
        <v>4.9000000000000004</v>
      </c>
      <c r="N20" s="10">
        <v>147</v>
      </c>
      <c r="O20" s="10">
        <v>0.4</v>
      </c>
      <c r="P20" s="10">
        <v>367.5</v>
      </c>
      <c r="Q20" s="23">
        <v>12.25</v>
      </c>
    </row>
    <row r="21" spans="1:17">
      <c r="A21" s="76"/>
      <c r="B21" s="14" t="s">
        <v>153</v>
      </c>
      <c r="C21" s="15">
        <v>24.687611</v>
      </c>
      <c r="D21" s="16">
        <v>740.63</v>
      </c>
      <c r="E21" s="16">
        <v>1.4</v>
      </c>
      <c r="F21" s="16">
        <v>529.0214285714286</v>
      </c>
      <c r="G21" s="17">
        <v>17.634007857142858</v>
      </c>
      <c r="H21" s="15">
        <v>16.788188000000002</v>
      </c>
      <c r="I21" s="16">
        <v>503.64</v>
      </c>
      <c r="J21" s="16">
        <v>1.2</v>
      </c>
      <c r="K21" s="16">
        <v>419.7</v>
      </c>
      <c r="L21" s="17">
        <v>13.990156666666669</v>
      </c>
      <c r="M21" s="15"/>
      <c r="N21" s="16"/>
      <c r="O21" s="16"/>
      <c r="P21" s="16"/>
      <c r="Q21" s="17"/>
    </row>
    <row r="22" spans="1:17">
      <c r="A22" s="76"/>
      <c r="B22" s="8" t="s">
        <v>157</v>
      </c>
      <c r="C22" s="22">
        <v>43.724351800000001</v>
      </c>
      <c r="D22" s="10">
        <v>1317.73</v>
      </c>
      <c r="E22" s="10">
        <v>3.8662999999999901</v>
      </c>
      <c r="F22" s="10">
        <v>340.82456094974611</v>
      </c>
      <c r="G22" s="23">
        <v>11.309094431368521</v>
      </c>
      <c r="H22" s="22">
        <v>52.7464364</v>
      </c>
      <c r="I22" s="10">
        <v>1606.3899999999999</v>
      </c>
      <c r="J22" s="10">
        <v>4.5329000000000006</v>
      </c>
      <c r="K22" s="10">
        <v>354.38461029363094</v>
      </c>
      <c r="L22" s="23">
        <v>11.636355622228594</v>
      </c>
      <c r="M22" s="22">
        <v>23.166657399999998</v>
      </c>
      <c r="N22" s="10">
        <v>695</v>
      </c>
      <c r="O22" s="10">
        <v>1.6664999999999901</v>
      </c>
      <c r="P22" s="10">
        <v>417.04170417041951</v>
      </c>
      <c r="Q22" s="23">
        <v>13.901384578457927</v>
      </c>
    </row>
    <row r="23" spans="1:17">
      <c r="A23" s="76"/>
      <c r="B23" s="14" t="s">
        <v>163</v>
      </c>
      <c r="C23" s="15">
        <v>9.9999999999999893</v>
      </c>
      <c r="D23" s="16">
        <v>300</v>
      </c>
      <c r="E23" s="16">
        <v>0.60000000000000009</v>
      </c>
      <c r="F23" s="16">
        <v>499.99999999999994</v>
      </c>
      <c r="G23" s="17">
        <v>16.666666666666647</v>
      </c>
      <c r="H23" s="15">
        <v>17.600000000000001</v>
      </c>
      <c r="I23" s="16">
        <v>528</v>
      </c>
      <c r="J23" s="16">
        <v>0.8</v>
      </c>
      <c r="K23" s="16">
        <v>660</v>
      </c>
      <c r="L23" s="17">
        <v>22</v>
      </c>
      <c r="M23" s="15"/>
      <c r="N23" s="16"/>
      <c r="O23" s="16"/>
      <c r="P23" s="16"/>
      <c r="Q23" s="17"/>
    </row>
    <row r="24" spans="1:17">
      <c r="A24" s="77" t="s">
        <v>633</v>
      </c>
      <c r="B24" s="90"/>
      <c r="C24" s="24">
        <v>862.5954691516996</v>
      </c>
      <c r="D24" s="25">
        <v>27088.209999999995</v>
      </c>
      <c r="E24" s="25">
        <v>62.213899999999953</v>
      </c>
      <c r="F24" s="25">
        <v>435.40446749038404</v>
      </c>
      <c r="G24" s="26">
        <v>13.864995911712656</v>
      </c>
      <c r="H24" s="24">
        <v>907.12912781089972</v>
      </c>
      <c r="I24" s="25">
        <v>28903.549999999992</v>
      </c>
      <c r="J24" s="25">
        <v>66.776299999999949</v>
      </c>
      <c r="K24" s="25">
        <v>432.84144224822268</v>
      </c>
      <c r="L24" s="26">
        <v>13.584597047319177</v>
      </c>
      <c r="M24" s="24">
        <v>208.7485454255</v>
      </c>
      <c r="N24" s="25">
        <v>6514.46</v>
      </c>
      <c r="O24" s="25">
        <v>12.86859999999999</v>
      </c>
      <c r="P24" s="25">
        <v>506.22911583233684</v>
      </c>
      <c r="Q24" s="26">
        <v>16.22154278052782</v>
      </c>
    </row>
    <row r="25" spans="1:17">
      <c r="A25" s="74" t="s">
        <v>206</v>
      </c>
      <c r="B25" s="8" t="s">
        <v>208</v>
      </c>
      <c r="C25" s="22">
        <v>94.307597699999889</v>
      </c>
      <c r="D25" s="10">
        <v>3213.04</v>
      </c>
      <c r="E25" s="10">
        <v>8.198000000000004</v>
      </c>
      <c r="F25" s="10">
        <v>391.92973896072192</v>
      </c>
      <c r="G25" s="23">
        <v>11.503732337155384</v>
      </c>
      <c r="H25" s="22">
        <v>96.950045300000014</v>
      </c>
      <c r="I25" s="10">
        <v>3494.02</v>
      </c>
      <c r="J25" s="10">
        <v>7.55689999999999</v>
      </c>
      <c r="K25" s="10">
        <v>462.36155037118453</v>
      </c>
      <c r="L25" s="23">
        <v>12.829340774656293</v>
      </c>
      <c r="M25" s="22">
        <v>26.097474330400001</v>
      </c>
      <c r="N25" s="10">
        <v>941.01</v>
      </c>
      <c r="O25" s="10">
        <v>2.1921999999999988</v>
      </c>
      <c r="P25" s="10">
        <v>429.25371772648504</v>
      </c>
      <c r="Q25" s="23">
        <v>11.904695890156015</v>
      </c>
    </row>
    <row r="26" spans="1:17">
      <c r="A26" s="74"/>
      <c r="B26" s="14" t="s">
        <v>232</v>
      </c>
      <c r="C26" s="15">
        <v>88.699999024799894</v>
      </c>
      <c r="D26" s="16">
        <v>2661</v>
      </c>
      <c r="E26" s="16">
        <v>4.9058999999999999</v>
      </c>
      <c r="F26" s="16">
        <v>542.40812083409776</v>
      </c>
      <c r="G26" s="17">
        <v>18.080270495688843</v>
      </c>
      <c r="H26" s="15">
        <v>95.299999459000006</v>
      </c>
      <c r="I26" s="16">
        <v>2859</v>
      </c>
      <c r="J26" s="16">
        <v>5.70589999999999</v>
      </c>
      <c r="K26" s="16">
        <v>501.06030599905449</v>
      </c>
      <c r="L26" s="17">
        <v>16.702010105154343</v>
      </c>
      <c r="M26" s="15">
        <v>16.899999999999999</v>
      </c>
      <c r="N26" s="16">
        <v>507</v>
      </c>
      <c r="O26" s="16">
        <v>0.8</v>
      </c>
      <c r="P26" s="16">
        <v>633.75</v>
      </c>
      <c r="Q26" s="17">
        <v>21.124999999999996</v>
      </c>
    </row>
    <row r="27" spans="1:17">
      <c r="A27" s="74"/>
      <c r="B27" s="8" t="s">
        <v>241</v>
      </c>
      <c r="C27" s="22">
        <v>14.1</v>
      </c>
      <c r="D27" s="10">
        <v>423</v>
      </c>
      <c r="E27" s="10">
        <v>0.8</v>
      </c>
      <c r="F27" s="10">
        <v>528.75</v>
      </c>
      <c r="G27" s="23">
        <v>17.625</v>
      </c>
      <c r="H27" s="22">
        <v>20.8</v>
      </c>
      <c r="I27" s="10">
        <v>624</v>
      </c>
      <c r="J27" s="10">
        <v>1</v>
      </c>
      <c r="K27" s="10">
        <v>624</v>
      </c>
      <c r="L27" s="23">
        <v>20.8</v>
      </c>
      <c r="M27" s="22">
        <v>12.4</v>
      </c>
      <c r="N27" s="10">
        <v>372</v>
      </c>
      <c r="O27" s="10">
        <v>0.60000000000000009</v>
      </c>
      <c r="P27" s="10">
        <v>619.99999999999989</v>
      </c>
      <c r="Q27" s="23">
        <v>20.666666666666664</v>
      </c>
    </row>
    <row r="28" spans="1:17">
      <c r="A28" s="77" t="s">
        <v>634</v>
      </c>
      <c r="B28" s="90"/>
      <c r="C28" s="24">
        <v>197.10759672479978</v>
      </c>
      <c r="D28" s="25">
        <v>6297.04</v>
      </c>
      <c r="E28" s="25">
        <v>13.903900000000004</v>
      </c>
      <c r="F28" s="25">
        <v>452.89738850250637</v>
      </c>
      <c r="G28" s="26">
        <v>14.17642508395484</v>
      </c>
      <c r="H28" s="24">
        <v>213.05004475900003</v>
      </c>
      <c r="I28" s="25">
        <v>6977.02</v>
      </c>
      <c r="J28" s="25">
        <v>14.262799999999981</v>
      </c>
      <c r="K28" s="25">
        <v>489.176038365539</v>
      </c>
      <c r="L28" s="26">
        <v>14.937462823498917</v>
      </c>
      <c r="M28" s="24">
        <v>55.397474330399994</v>
      </c>
      <c r="N28" s="25">
        <v>1820.01</v>
      </c>
      <c r="O28" s="25">
        <v>3.5921999999999987</v>
      </c>
      <c r="P28" s="25">
        <v>506.65608819108081</v>
      </c>
      <c r="Q28" s="26">
        <v>15.421600782361788</v>
      </c>
    </row>
    <row r="29" spans="1:17">
      <c r="A29" s="75" t="s">
        <v>248</v>
      </c>
      <c r="B29" s="18" t="s">
        <v>250</v>
      </c>
      <c r="C29" s="22">
        <v>72.180975299999986</v>
      </c>
      <c r="D29" s="10">
        <v>2210.4300000000003</v>
      </c>
      <c r="E29" s="10">
        <v>4.7329999999999997</v>
      </c>
      <c r="F29" s="10">
        <v>467.02514261567728</v>
      </c>
      <c r="G29" s="23">
        <v>15.250575808155501</v>
      </c>
      <c r="H29" s="22">
        <v>72.259907650400024</v>
      </c>
      <c r="I29" s="10">
        <v>2197.8000000000002</v>
      </c>
      <c r="J29" s="10">
        <v>4.6185</v>
      </c>
      <c r="K29" s="10">
        <v>475.86878856771682</v>
      </c>
      <c r="L29" s="23">
        <v>15.645752441355423</v>
      </c>
      <c r="M29" s="22">
        <v>12.314219999999999</v>
      </c>
      <c r="N29" s="10">
        <v>387.43000000000006</v>
      </c>
      <c r="O29" s="10">
        <v>1.2572999999999999</v>
      </c>
      <c r="P29" s="10">
        <v>308.14443649089327</v>
      </c>
      <c r="Q29" s="23">
        <v>9.7941780004772134</v>
      </c>
    </row>
    <row r="30" spans="1:17">
      <c r="A30" s="76"/>
      <c r="B30" s="14" t="s">
        <v>279</v>
      </c>
      <c r="C30" s="15">
        <v>24.116170989999993</v>
      </c>
      <c r="D30" s="16">
        <v>756.06000000000006</v>
      </c>
      <c r="E30" s="16">
        <v>2.5717999999999996</v>
      </c>
      <c r="F30" s="16">
        <v>293.98086942997128</v>
      </c>
      <c r="G30" s="17">
        <v>9.3771564623998742</v>
      </c>
      <c r="H30" s="15">
        <v>17.744467461200003</v>
      </c>
      <c r="I30" s="16">
        <v>575.85</v>
      </c>
      <c r="J30" s="16">
        <v>2.2803999999999993</v>
      </c>
      <c r="K30" s="16">
        <v>252.52148745834072</v>
      </c>
      <c r="L30" s="17">
        <v>7.7812960275390317</v>
      </c>
      <c r="M30" s="15"/>
      <c r="N30" s="16"/>
      <c r="O30" s="16"/>
      <c r="P30" s="16"/>
      <c r="Q30" s="17"/>
    </row>
    <row r="31" spans="1:17">
      <c r="A31" s="76"/>
      <c r="B31" s="8" t="s">
        <v>301</v>
      </c>
      <c r="C31" s="22">
        <v>104.5460655</v>
      </c>
      <c r="D31" s="10">
        <v>3136.38</v>
      </c>
      <c r="E31" s="10">
        <v>6.0887000000000011</v>
      </c>
      <c r="F31" s="10">
        <v>515.11488495081039</v>
      </c>
      <c r="G31" s="23">
        <v>17.170506922660007</v>
      </c>
      <c r="H31" s="22">
        <v>104.16567449999981</v>
      </c>
      <c r="I31" s="10">
        <v>3124.98</v>
      </c>
      <c r="J31" s="10">
        <v>6.1335000000000006</v>
      </c>
      <c r="K31" s="10">
        <v>509.49376375641964</v>
      </c>
      <c r="L31" s="23">
        <v>16.983072389337213</v>
      </c>
      <c r="M31" s="22">
        <v>23.099996900000001</v>
      </c>
      <c r="N31" s="10">
        <v>693</v>
      </c>
      <c r="O31" s="10">
        <v>1.2334000000000001</v>
      </c>
      <c r="P31" s="10">
        <v>561.86152099886488</v>
      </c>
      <c r="Q31" s="23">
        <v>18.728714853251176</v>
      </c>
    </row>
    <row r="32" spans="1:17">
      <c r="A32" s="76"/>
      <c r="B32" s="14" t="s">
        <v>314</v>
      </c>
      <c r="C32" s="15">
        <v>12.609138600000001</v>
      </c>
      <c r="D32" s="16">
        <v>644.36</v>
      </c>
      <c r="E32" s="16">
        <v>1.4743999999999999</v>
      </c>
      <c r="F32" s="16">
        <v>437.03201302224636</v>
      </c>
      <c r="G32" s="17">
        <v>8.5520473412913738</v>
      </c>
      <c r="H32" s="15">
        <v>8.7137115000000005</v>
      </c>
      <c r="I32" s="16">
        <v>536.23</v>
      </c>
      <c r="J32" s="16">
        <v>1.1057999999999999</v>
      </c>
      <c r="K32" s="16">
        <v>484.924941219027</v>
      </c>
      <c r="L32" s="17">
        <v>7.8800067824199687</v>
      </c>
      <c r="M32" s="15">
        <v>1.0476179999999999</v>
      </c>
      <c r="N32" s="16">
        <v>31.43</v>
      </c>
      <c r="O32" s="16">
        <v>0.2</v>
      </c>
      <c r="P32" s="16">
        <v>157.14999999999998</v>
      </c>
      <c r="Q32" s="17">
        <v>5.2380899999999997</v>
      </c>
    </row>
    <row r="33" spans="1:17">
      <c r="A33" s="76"/>
      <c r="B33" s="8" t="s">
        <v>320</v>
      </c>
      <c r="C33" s="22">
        <v>62.678851900000005</v>
      </c>
      <c r="D33" s="10">
        <v>1888.37</v>
      </c>
      <c r="E33" s="10">
        <v>3.7618</v>
      </c>
      <c r="F33" s="10">
        <v>501.98575150194051</v>
      </c>
      <c r="G33" s="23">
        <v>16.661930963900261</v>
      </c>
      <c r="H33" s="22">
        <v>67.797499469200005</v>
      </c>
      <c r="I33" s="10">
        <v>2039.93</v>
      </c>
      <c r="J33" s="10">
        <v>4.4964000000000004</v>
      </c>
      <c r="K33" s="10">
        <v>453.68072235566228</v>
      </c>
      <c r="L33" s="23">
        <v>15.07817353198114</v>
      </c>
      <c r="M33" s="22">
        <v>21</v>
      </c>
      <c r="N33" s="10">
        <v>630</v>
      </c>
      <c r="O33" s="10">
        <v>1</v>
      </c>
      <c r="P33" s="10">
        <v>630</v>
      </c>
      <c r="Q33" s="23">
        <v>21</v>
      </c>
    </row>
    <row r="34" spans="1:17">
      <c r="A34" s="76"/>
      <c r="B34" s="14" t="s">
        <v>338</v>
      </c>
      <c r="C34" s="15">
        <v>38.627996295000003</v>
      </c>
      <c r="D34" s="16">
        <v>1158.8400000000001</v>
      </c>
      <c r="E34" s="16">
        <v>3.2314000000000003</v>
      </c>
      <c r="F34" s="16">
        <v>358.61855542489326</v>
      </c>
      <c r="G34" s="17">
        <v>11.953950700934579</v>
      </c>
      <c r="H34" s="15">
        <v>27.955990631200002</v>
      </c>
      <c r="I34" s="16">
        <v>838.68000000000006</v>
      </c>
      <c r="J34" s="16">
        <v>2.5451999999999999</v>
      </c>
      <c r="K34" s="16">
        <v>329.51438000942954</v>
      </c>
      <c r="L34" s="17">
        <v>10.983808986012889</v>
      </c>
      <c r="M34" s="15"/>
      <c r="N34" s="16"/>
      <c r="O34" s="16"/>
      <c r="P34" s="16"/>
      <c r="Q34" s="17"/>
    </row>
    <row r="35" spans="1:17">
      <c r="A35" s="76"/>
      <c r="B35" s="8" t="s">
        <v>349</v>
      </c>
      <c r="C35" s="22">
        <v>23.501712399999999</v>
      </c>
      <c r="D35" s="10">
        <v>705.05000000000007</v>
      </c>
      <c r="E35" s="10">
        <v>1.3294999999999999</v>
      </c>
      <c r="F35" s="10">
        <v>530.31214742384361</v>
      </c>
      <c r="G35" s="23">
        <v>17.677105979691614</v>
      </c>
      <c r="H35" s="22">
        <v>24.196567699999999</v>
      </c>
      <c r="I35" s="10">
        <v>725.9</v>
      </c>
      <c r="J35" s="10">
        <v>1.506</v>
      </c>
      <c r="K35" s="10">
        <v>482.00531208499336</v>
      </c>
      <c r="L35" s="23">
        <v>16.066778021248339</v>
      </c>
      <c r="M35" s="22"/>
      <c r="N35" s="10"/>
      <c r="O35" s="10"/>
      <c r="P35" s="10"/>
      <c r="Q35" s="23"/>
    </row>
    <row r="36" spans="1:17">
      <c r="A36" s="76"/>
      <c r="B36" s="14" t="s">
        <v>356</v>
      </c>
      <c r="C36" s="15">
        <v>23.826229000000001</v>
      </c>
      <c r="D36" s="16">
        <v>714.79</v>
      </c>
      <c r="E36" s="16">
        <v>2.3881999999999999</v>
      </c>
      <c r="F36" s="16">
        <v>299.3007285821958</v>
      </c>
      <c r="G36" s="17">
        <v>9.9766472657231393</v>
      </c>
      <c r="H36" s="15">
        <v>24.178747000000001</v>
      </c>
      <c r="I36" s="16">
        <v>725.38000000000011</v>
      </c>
      <c r="J36" s="16">
        <v>2.1881999999999997</v>
      </c>
      <c r="K36" s="16">
        <v>331.49620692806883</v>
      </c>
      <c r="L36" s="17">
        <v>11.049605611918475</v>
      </c>
      <c r="M36" s="15"/>
      <c r="N36" s="16"/>
      <c r="O36" s="16"/>
      <c r="P36" s="16"/>
      <c r="Q36" s="17"/>
    </row>
    <row r="37" spans="1:17">
      <c r="A37" s="76"/>
      <c r="B37" s="8" t="s">
        <v>371</v>
      </c>
      <c r="C37" s="22">
        <v>35.009304999999998</v>
      </c>
      <c r="D37" s="10">
        <v>1050.28</v>
      </c>
      <c r="E37" s="10">
        <v>1.6</v>
      </c>
      <c r="F37" s="10">
        <v>656.42499999999995</v>
      </c>
      <c r="G37" s="23">
        <v>21.880815624999997</v>
      </c>
      <c r="H37" s="22">
        <v>37.200000000000003</v>
      </c>
      <c r="I37" s="10">
        <v>1116</v>
      </c>
      <c r="J37" s="10">
        <v>1.4</v>
      </c>
      <c r="K37" s="10">
        <v>797.14285714285722</v>
      </c>
      <c r="L37" s="23">
        <v>26.571428571428577</v>
      </c>
      <c r="M37" s="22">
        <v>11.8</v>
      </c>
      <c r="N37" s="10">
        <v>354</v>
      </c>
      <c r="O37" s="10">
        <v>0.4</v>
      </c>
      <c r="P37" s="10">
        <v>885</v>
      </c>
      <c r="Q37" s="23">
        <v>29.5</v>
      </c>
    </row>
    <row r="38" spans="1:17">
      <c r="A38" s="76"/>
      <c r="B38" s="14" t="s">
        <v>376</v>
      </c>
      <c r="C38" s="15">
        <v>2</v>
      </c>
      <c r="D38" s="16">
        <v>60</v>
      </c>
      <c r="E38" s="16">
        <v>0.2</v>
      </c>
      <c r="F38" s="16">
        <v>300</v>
      </c>
      <c r="G38" s="17">
        <v>10</v>
      </c>
      <c r="H38" s="15"/>
      <c r="I38" s="16"/>
      <c r="J38" s="16"/>
      <c r="K38" s="16"/>
      <c r="L38" s="17"/>
      <c r="M38" s="15"/>
      <c r="N38" s="16"/>
      <c r="O38" s="16"/>
      <c r="P38" s="16"/>
      <c r="Q38" s="17"/>
    </row>
    <row r="39" spans="1:17">
      <c r="A39" s="76"/>
      <c r="B39" s="8" t="s">
        <v>379</v>
      </c>
      <c r="C39" s="22">
        <v>8.1666646000000007</v>
      </c>
      <c r="D39" s="10">
        <v>252</v>
      </c>
      <c r="E39" s="10">
        <v>0.83279999999999998</v>
      </c>
      <c r="F39" s="10">
        <v>302.5936599423631</v>
      </c>
      <c r="G39" s="23">
        <v>9.8062735350624415</v>
      </c>
      <c r="H39" s="22">
        <v>9.4417013999999995</v>
      </c>
      <c r="I39" s="10">
        <v>283.25</v>
      </c>
      <c r="J39" s="10">
        <v>1.3317000000000001</v>
      </c>
      <c r="K39" s="10">
        <v>212.69805511751895</v>
      </c>
      <c r="L39" s="23">
        <v>7.0899612525343541</v>
      </c>
      <c r="M39" s="22"/>
      <c r="N39" s="10"/>
      <c r="O39" s="10"/>
      <c r="P39" s="10"/>
      <c r="Q39" s="23"/>
    </row>
    <row r="40" spans="1:17">
      <c r="A40" s="76"/>
      <c r="B40" s="14" t="s">
        <v>385</v>
      </c>
      <c r="C40" s="15">
        <v>8.7039960000000001</v>
      </c>
      <c r="D40" s="16">
        <v>261.12</v>
      </c>
      <c r="E40" s="16">
        <v>0.753</v>
      </c>
      <c r="F40" s="16">
        <v>346.7729083665339</v>
      </c>
      <c r="G40" s="17">
        <v>11.559091633466135</v>
      </c>
      <c r="H40" s="15">
        <v>5.5954259999999998</v>
      </c>
      <c r="I40" s="16">
        <v>167.86</v>
      </c>
      <c r="J40" s="16">
        <v>0.3765</v>
      </c>
      <c r="K40" s="16">
        <v>445.84329349269592</v>
      </c>
      <c r="L40" s="17">
        <v>14.861689243027888</v>
      </c>
      <c r="M40" s="15"/>
      <c r="N40" s="16"/>
      <c r="O40" s="16"/>
      <c r="P40" s="16"/>
      <c r="Q40" s="17"/>
    </row>
    <row r="41" spans="1:17">
      <c r="A41" s="76"/>
      <c r="B41" s="8" t="s">
        <v>388</v>
      </c>
      <c r="C41" s="22">
        <v>27.986656400000001</v>
      </c>
      <c r="D41" s="10">
        <v>839.6</v>
      </c>
      <c r="E41" s="10">
        <v>2.7882000000000002</v>
      </c>
      <c r="F41" s="10">
        <v>301.12617459292733</v>
      </c>
      <c r="G41" s="23">
        <v>10.037535470913134</v>
      </c>
      <c r="H41" s="22">
        <v>24.175230200000001</v>
      </c>
      <c r="I41" s="10">
        <v>735.26</v>
      </c>
      <c r="J41" s="10">
        <v>2.1133000000000002</v>
      </c>
      <c r="K41" s="10">
        <v>347.92031420053939</v>
      </c>
      <c r="L41" s="23">
        <v>11.439563810154734</v>
      </c>
      <c r="M41" s="22">
        <v>4.9999999979999998</v>
      </c>
      <c r="N41" s="10">
        <v>150</v>
      </c>
      <c r="O41" s="10">
        <v>0.30980000000000002</v>
      </c>
      <c r="P41" s="10">
        <v>484.18334409296318</v>
      </c>
      <c r="Q41" s="23">
        <v>16.139444796642994</v>
      </c>
    </row>
    <row r="42" spans="1:17">
      <c r="A42" s="76"/>
      <c r="B42" s="14" t="s">
        <v>398</v>
      </c>
      <c r="C42" s="15">
        <v>23.3232293234</v>
      </c>
      <c r="D42" s="16">
        <v>781.71</v>
      </c>
      <c r="E42" s="16">
        <v>2.8335000000000008</v>
      </c>
      <c r="F42" s="16">
        <v>275.88141874007403</v>
      </c>
      <c r="G42" s="17">
        <v>8.2312438056820163</v>
      </c>
      <c r="H42" s="15">
        <v>28.360215743199998</v>
      </c>
      <c r="I42" s="16">
        <v>856.81999999999994</v>
      </c>
      <c r="J42" s="16">
        <v>3.5077000000000003</v>
      </c>
      <c r="K42" s="16">
        <v>244.26832397297372</v>
      </c>
      <c r="L42" s="17">
        <v>8.0851314944835639</v>
      </c>
      <c r="M42" s="15">
        <v>0.13333320000000001</v>
      </c>
      <c r="N42" s="16">
        <v>13</v>
      </c>
      <c r="O42" s="16">
        <v>0.218</v>
      </c>
      <c r="P42" s="16">
        <v>59.633027522935777</v>
      </c>
      <c r="Q42" s="17">
        <v>0.61162018348623859</v>
      </c>
    </row>
    <row r="43" spans="1:17">
      <c r="A43" s="76"/>
      <c r="B43" s="8" t="s">
        <v>412</v>
      </c>
      <c r="C43" s="22">
        <v>8.9801689000000007</v>
      </c>
      <c r="D43" s="10">
        <v>274.40999999999997</v>
      </c>
      <c r="E43" s="10">
        <v>1.0327999999999999</v>
      </c>
      <c r="F43" s="10">
        <v>265.69519752130128</v>
      </c>
      <c r="G43" s="23">
        <v>8.6949737606506599</v>
      </c>
      <c r="H43" s="22">
        <v>8.8365538999999984</v>
      </c>
      <c r="I43" s="10">
        <v>265.10000000000002</v>
      </c>
      <c r="J43" s="10">
        <v>0.83279999999999998</v>
      </c>
      <c r="K43" s="10">
        <v>318.3237271853987</v>
      </c>
      <c r="L43" s="23">
        <v>10.610655499519691</v>
      </c>
      <c r="M43" s="22"/>
      <c r="N43" s="10"/>
      <c r="O43" s="10"/>
      <c r="P43" s="10"/>
      <c r="Q43" s="23"/>
    </row>
    <row r="44" spans="1:17">
      <c r="A44" s="76"/>
      <c r="B44" s="14" t="s">
        <v>423</v>
      </c>
      <c r="C44" s="15">
        <v>29.2999999</v>
      </c>
      <c r="D44" s="16">
        <v>879</v>
      </c>
      <c r="E44" s="16">
        <v>1.4108999999999998</v>
      </c>
      <c r="F44" s="16">
        <v>623.00659153731669</v>
      </c>
      <c r="G44" s="17">
        <v>20.766886313700478</v>
      </c>
      <c r="H44" s="15">
        <v>23.166666499999984</v>
      </c>
      <c r="I44" s="16">
        <v>695</v>
      </c>
      <c r="J44" s="16">
        <v>1.4436000000000002</v>
      </c>
      <c r="K44" s="16">
        <v>481.4353006372956</v>
      </c>
      <c r="L44" s="17">
        <v>16.047843239124397</v>
      </c>
      <c r="M44" s="15"/>
      <c r="N44" s="16"/>
      <c r="O44" s="16"/>
      <c r="P44" s="16"/>
      <c r="Q44" s="17"/>
    </row>
    <row r="45" spans="1:17">
      <c r="A45" s="76"/>
      <c r="B45" s="8" t="s">
        <v>503</v>
      </c>
      <c r="C45" s="22"/>
      <c r="D45" s="10"/>
      <c r="E45" s="10"/>
      <c r="F45" s="10"/>
      <c r="G45" s="23"/>
      <c r="H45" s="22">
        <v>9.519997</v>
      </c>
      <c r="I45" s="10">
        <v>434.23</v>
      </c>
      <c r="J45" s="10">
        <v>1.0627</v>
      </c>
      <c r="K45" s="10">
        <v>408.61014397289927</v>
      </c>
      <c r="L45" s="23">
        <v>8.9583109061823656</v>
      </c>
      <c r="M45" s="22"/>
      <c r="N45" s="10"/>
      <c r="O45" s="10"/>
      <c r="P45" s="10"/>
      <c r="Q45" s="23"/>
    </row>
    <row r="46" spans="1:17">
      <c r="A46" s="77" t="s">
        <v>635</v>
      </c>
      <c r="B46" s="90"/>
      <c r="C46" s="24">
        <v>505.55716010839996</v>
      </c>
      <c r="D46" s="25">
        <v>15612.400000000001</v>
      </c>
      <c r="E46" s="25">
        <v>37.03</v>
      </c>
      <c r="F46" s="25">
        <v>421.61490683229806</v>
      </c>
      <c r="G46" s="26">
        <v>13.652637324018375</v>
      </c>
      <c r="H46" s="24">
        <v>493.30835665519976</v>
      </c>
      <c r="I46" s="25">
        <v>15318.27</v>
      </c>
      <c r="J46" s="25">
        <v>36.942300000000003</v>
      </c>
      <c r="K46" s="25">
        <v>414.65393329597794</v>
      </c>
      <c r="L46" s="26">
        <v>13.353482502583763</v>
      </c>
      <c r="M46" s="24">
        <v>74.395168097999985</v>
      </c>
      <c r="N46" s="25">
        <v>2258.86</v>
      </c>
      <c r="O46" s="25">
        <v>4.6185</v>
      </c>
      <c r="P46" s="25">
        <v>489.08953123308424</v>
      </c>
      <c r="Q46" s="26">
        <v>16.108080133809679</v>
      </c>
    </row>
    <row r="47" spans="1:17">
      <c r="A47" s="73" t="s">
        <v>514</v>
      </c>
      <c r="B47" s="18" t="s">
        <v>515</v>
      </c>
      <c r="C47" s="22">
        <v>60.930277700000005</v>
      </c>
      <c r="D47" s="10">
        <v>1827.91</v>
      </c>
      <c r="E47" s="10">
        <v>2.7998999999999898</v>
      </c>
      <c r="F47" s="10">
        <v>652.84831601128849</v>
      </c>
      <c r="G47" s="23">
        <v>21.761590663952365</v>
      </c>
      <c r="H47" s="22">
        <v>47.894086100000003</v>
      </c>
      <c r="I47" s="10">
        <v>1436.8200000000002</v>
      </c>
      <c r="J47" s="10">
        <v>2.3999999999999901</v>
      </c>
      <c r="K47" s="10">
        <v>598.67500000000257</v>
      </c>
      <c r="L47" s="23">
        <v>19.955869208333418</v>
      </c>
      <c r="M47" s="22">
        <v>9.1833320000000001</v>
      </c>
      <c r="N47" s="10">
        <v>275.5</v>
      </c>
      <c r="O47" s="10">
        <v>0.5333</v>
      </c>
      <c r="P47" s="10">
        <v>516.59478717419836</v>
      </c>
      <c r="Q47" s="23">
        <v>17.219823738983688</v>
      </c>
    </row>
    <row r="48" spans="1:17">
      <c r="A48" s="74"/>
      <c r="B48" s="14" t="s">
        <v>521</v>
      </c>
      <c r="C48" s="15">
        <v>0.1666665</v>
      </c>
      <c r="D48" s="16">
        <v>5</v>
      </c>
      <c r="E48" s="16">
        <v>6.6699999999999995E-2</v>
      </c>
      <c r="F48" s="16">
        <v>74.96251874062969</v>
      </c>
      <c r="G48" s="17">
        <v>2.4987481259370314</v>
      </c>
      <c r="H48" s="15"/>
      <c r="I48" s="16"/>
      <c r="J48" s="16"/>
      <c r="K48" s="16"/>
      <c r="L48" s="17"/>
      <c r="M48" s="15"/>
      <c r="N48" s="16"/>
      <c r="O48" s="16"/>
      <c r="P48" s="16"/>
      <c r="Q48" s="17"/>
    </row>
    <row r="49" spans="1:17">
      <c r="A49" s="74"/>
      <c r="B49" s="8" t="s">
        <v>524</v>
      </c>
      <c r="C49" s="22">
        <v>9.2999992999999996</v>
      </c>
      <c r="D49" s="10">
        <v>279</v>
      </c>
      <c r="E49" s="10">
        <v>1.0900000000000001</v>
      </c>
      <c r="F49" s="10">
        <v>255.96330275229357</v>
      </c>
      <c r="G49" s="23">
        <v>8.5321094495412826</v>
      </c>
      <c r="H49" s="22">
        <v>9.4666662000000006</v>
      </c>
      <c r="I49" s="10">
        <v>284</v>
      </c>
      <c r="J49" s="10">
        <v>1.0682</v>
      </c>
      <c r="K49" s="10">
        <v>265.86781501591463</v>
      </c>
      <c r="L49" s="23">
        <v>8.8622600636584909</v>
      </c>
      <c r="M49" s="22"/>
      <c r="N49" s="10"/>
      <c r="O49" s="10"/>
      <c r="P49" s="10"/>
      <c r="Q49" s="23"/>
    </row>
    <row r="50" spans="1:17">
      <c r="A50" s="77" t="s">
        <v>636</v>
      </c>
      <c r="B50" s="90"/>
      <c r="C50" s="24">
        <v>70.396943500000006</v>
      </c>
      <c r="D50" s="25">
        <v>2111.91</v>
      </c>
      <c r="E50" s="25">
        <v>3.9565999999999901</v>
      </c>
      <c r="F50" s="25">
        <v>533.76889248344673</v>
      </c>
      <c r="G50" s="26">
        <v>17.792282136177572</v>
      </c>
      <c r="H50" s="24">
        <v>57.360752300000001</v>
      </c>
      <c r="I50" s="25">
        <v>1720.8200000000002</v>
      </c>
      <c r="J50" s="25">
        <v>3.4681999999999902</v>
      </c>
      <c r="K50" s="25">
        <v>496.17092439882504</v>
      </c>
      <c r="L50" s="26">
        <v>16.539055504296226</v>
      </c>
      <c r="M50" s="24">
        <v>9.1833320000000001</v>
      </c>
      <c r="N50" s="25">
        <v>275.5</v>
      </c>
      <c r="O50" s="25">
        <v>0.5333</v>
      </c>
      <c r="P50" s="25">
        <v>516.59478717419836</v>
      </c>
      <c r="Q50" s="26">
        <v>17.219823738983688</v>
      </c>
    </row>
    <row r="51" spans="1:17">
      <c r="A51" s="75" t="s">
        <v>527</v>
      </c>
      <c r="B51" s="18" t="s">
        <v>529</v>
      </c>
      <c r="C51" s="22">
        <v>30.1</v>
      </c>
      <c r="D51" s="10">
        <v>903</v>
      </c>
      <c r="E51" s="10">
        <v>1.3294999999999999</v>
      </c>
      <c r="F51" s="10">
        <v>679.20270778488157</v>
      </c>
      <c r="G51" s="23">
        <v>22.640090259496056</v>
      </c>
      <c r="H51" s="22">
        <v>21.050284400000002</v>
      </c>
      <c r="I51" s="10">
        <v>631.51</v>
      </c>
      <c r="J51" s="10">
        <v>1.153</v>
      </c>
      <c r="K51" s="10">
        <v>547.71032090199481</v>
      </c>
      <c r="L51" s="23">
        <v>18.256968256721599</v>
      </c>
      <c r="M51" s="22">
        <v>4.7</v>
      </c>
      <c r="N51" s="10">
        <v>141</v>
      </c>
      <c r="O51" s="10">
        <v>0.2</v>
      </c>
      <c r="P51" s="10">
        <v>705</v>
      </c>
      <c r="Q51" s="23">
        <v>23.5</v>
      </c>
    </row>
    <row r="52" spans="1:17">
      <c r="A52" s="76"/>
      <c r="B52" s="14" t="s">
        <v>533</v>
      </c>
      <c r="C52" s="15">
        <v>166.0317641</v>
      </c>
      <c r="D52" s="16">
        <v>4980.96</v>
      </c>
      <c r="E52" s="16">
        <v>9.5606000000000009</v>
      </c>
      <c r="F52" s="16">
        <v>520.98822249649595</v>
      </c>
      <c r="G52" s="17">
        <v>17.366249409032903</v>
      </c>
      <c r="H52" s="15">
        <v>170.75155559999976</v>
      </c>
      <c r="I52" s="16">
        <v>5122.54</v>
      </c>
      <c r="J52" s="16">
        <v>10.666599999999992</v>
      </c>
      <c r="K52" s="16">
        <v>480.24112650704103</v>
      </c>
      <c r="L52" s="17">
        <v>16.008058387864914</v>
      </c>
      <c r="M52" s="15">
        <v>41.9256549999999</v>
      </c>
      <c r="N52" s="16">
        <v>1257.77</v>
      </c>
      <c r="O52" s="16">
        <v>1.5489000000000002</v>
      </c>
      <c r="P52" s="16">
        <v>812.04080315062288</v>
      </c>
      <c r="Q52" s="17">
        <v>27.068019239460195</v>
      </c>
    </row>
    <row r="53" spans="1:17">
      <c r="A53" s="76"/>
      <c r="B53" s="8" t="s">
        <v>545</v>
      </c>
      <c r="C53" s="22">
        <v>57.317514399999908</v>
      </c>
      <c r="D53" s="10">
        <v>2450.8199999999997</v>
      </c>
      <c r="E53" s="10">
        <v>4.4038999999999993</v>
      </c>
      <c r="F53" s="10">
        <v>556.51127409795868</v>
      </c>
      <c r="G53" s="23">
        <v>13.015171643316133</v>
      </c>
      <c r="H53" s="22">
        <v>57.103799499999909</v>
      </c>
      <c r="I53" s="10">
        <v>2429.6400000000003</v>
      </c>
      <c r="J53" s="10">
        <v>3.9606999999999992</v>
      </c>
      <c r="K53" s="10">
        <v>613.43701870881432</v>
      </c>
      <c r="L53" s="23">
        <v>14.417602822733334</v>
      </c>
      <c r="M53" s="22">
        <v>9.7142759999999999</v>
      </c>
      <c r="N53" s="10">
        <v>291.43</v>
      </c>
      <c r="O53" s="10">
        <v>0.3765</v>
      </c>
      <c r="P53" s="10">
        <v>774.05046480743692</v>
      </c>
      <c r="Q53" s="23">
        <v>25.801529880478089</v>
      </c>
    </row>
    <row r="54" spans="1:17">
      <c r="A54" s="76"/>
      <c r="B54" s="14" t="s">
        <v>552</v>
      </c>
      <c r="C54" s="15">
        <v>42.978747800000001</v>
      </c>
      <c r="D54" s="16">
        <v>1396.33</v>
      </c>
      <c r="E54" s="16">
        <v>3.4550000000000005</v>
      </c>
      <c r="F54" s="16">
        <v>404.14761215629517</v>
      </c>
      <c r="G54" s="17">
        <v>12.439579681620838</v>
      </c>
      <c r="H54" s="15">
        <v>42.311415799999992</v>
      </c>
      <c r="I54" s="16">
        <v>1269.3499999999999</v>
      </c>
      <c r="J54" s="16">
        <v>2.859</v>
      </c>
      <c r="K54" s="16">
        <v>443.98391045820216</v>
      </c>
      <c r="L54" s="17">
        <v>14.79937593564183</v>
      </c>
      <c r="M54" s="15">
        <v>15.8666666644</v>
      </c>
      <c r="N54" s="16">
        <v>476</v>
      </c>
      <c r="O54" s="16">
        <v>0.70979999999999999</v>
      </c>
      <c r="P54" s="16">
        <v>670.61143984220905</v>
      </c>
      <c r="Q54" s="17">
        <v>22.353714658213583</v>
      </c>
    </row>
    <row r="55" spans="1:17">
      <c r="A55" s="76"/>
      <c r="B55" s="8" t="s">
        <v>563</v>
      </c>
      <c r="C55" s="22">
        <v>9.23</v>
      </c>
      <c r="D55" s="10">
        <v>280.2</v>
      </c>
      <c r="E55" s="10">
        <v>0.57650000000000001</v>
      </c>
      <c r="F55" s="10">
        <v>486.03642671292278</v>
      </c>
      <c r="G55" s="23">
        <v>16.010407632263661</v>
      </c>
      <c r="H55" s="22">
        <v>2.8</v>
      </c>
      <c r="I55" s="10">
        <v>84</v>
      </c>
      <c r="J55" s="10">
        <v>0.2</v>
      </c>
      <c r="K55" s="10">
        <v>420</v>
      </c>
      <c r="L55" s="23">
        <v>13.999999999999998</v>
      </c>
      <c r="M55" s="22"/>
      <c r="N55" s="10"/>
      <c r="O55" s="10"/>
      <c r="P55" s="10"/>
      <c r="Q55" s="23"/>
    </row>
    <row r="56" spans="1:17">
      <c r="A56" s="76"/>
      <c r="B56" s="14" t="s">
        <v>568</v>
      </c>
      <c r="C56" s="15">
        <v>5.5</v>
      </c>
      <c r="D56" s="16">
        <v>165</v>
      </c>
      <c r="E56" s="16">
        <v>0.2</v>
      </c>
      <c r="F56" s="16">
        <v>825</v>
      </c>
      <c r="G56" s="17">
        <v>27.5</v>
      </c>
      <c r="H56" s="15">
        <v>9.5</v>
      </c>
      <c r="I56" s="16">
        <v>285</v>
      </c>
      <c r="J56" s="16">
        <v>0.3765</v>
      </c>
      <c r="K56" s="16">
        <v>756.97211155378488</v>
      </c>
      <c r="L56" s="17">
        <v>25.232403718459494</v>
      </c>
      <c r="M56" s="15"/>
      <c r="N56" s="16"/>
      <c r="O56" s="16"/>
      <c r="P56" s="16"/>
      <c r="Q56" s="17"/>
    </row>
    <row r="57" spans="1:17">
      <c r="A57" s="76"/>
      <c r="B57" s="8" t="s">
        <v>571</v>
      </c>
      <c r="C57" s="22">
        <v>247.38445059999995</v>
      </c>
      <c r="D57" s="10">
        <v>7421.56</v>
      </c>
      <c r="E57" s="10">
        <v>13.5258</v>
      </c>
      <c r="F57" s="10">
        <v>548.69656508302648</v>
      </c>
      <c r="G57" s="23">
        <v>18.289820239837937</v>
      </c>
      <c r="H57" s="22">
        <v>237.82159039999974</v>
      </c>
      <c r="I57" s="10">
        <v>7134.6500000000005</v>
      </c>
      <c r="J57" s="10">
        <v>13.747800000000002</v>
      </c>
      <c r="K57" s="10">
        <v>518.96667103100128</v>
      </c>
      <c r="L57" s="23">
        <v>17.298883486812414</v>
      </c>
      <c r="M57" s="22">
        <v>62.139012099999995</v>
      </c>
      <c r="N57" s="10">
        <v>1864.17</v>
      </c>
      <c r="O57" s="10">
        <v>3.4002000000000003</v>
      </c>
      <c r="P57" s="10">
        <v>548.25304393859176</v>
      </c>
      <c r="Q57" s="23">
        <v>18.275105023233923</v>
      </c>
    </row>
    <row r="58" spans="1:17">
      <c r="A58" s="76"/>
      <c r="B58" s="14" t="s">
        <v>591</v>
      </c>
      <c r="C58" s="15">
        <v>10.100000000000001</v>
      </c>
      <c r="D58" s="16">
        <v>303</v>
      </c>
      <c r="E58" s="16">
        <v>0.3765</v>
      </c>
      <c r="F58" s="16">
        <v>804.78087649402391</v>
      </c>
      <c r="G58" s="17">
        <v>26.826029216467468</v>
      </c>
      <c r="H58" s="15">
        <v>14.1</v>
      </c>
      <c r="I58" s="16">
        <v>423</v>
      </c>
      <c r="J58" s="16">
        <v>0.753</v>
      </c>
      <c r="K58" s="16">
        <v>561.7529880478088</v>
      </c>
      <c r="L58" s="17">
        <v>18.725099601593627</v>
      </c>
      <c r="M58" s="15"/>
      <c r="N58" s="16"/>
      <c r="O58" s="16"/>
      <c r="P58" s="16"/>
      <c r="Q58" s="17"/>
    </row>
    <row r="59" spans="1:17">
      <c r="A59" s="76"/>
      <c r="B59" s="8" t="s">
        <v>595</v>
      </c>
      <c r="C59" s="22">
        <v>99.427419965499993</v>
      </c>
      <c r="D59" s="10">
        <v>2982.82</v>
      </c>
      <c r="E59" s="10">
        <v>5.8712999999999997</v>
      </c>
      <c r="F59" s="10">
        <v>508.03399587825527</v>
      </c>
      <c r="G59" s="23">
        <v>16.934481284468514</v>
      </c>
      <c r="H59" s="22">
        <v>103.4118016656</v>
      </c>
      <c r="I59" s="10">
        <v>3102.35</v>
      </c>
      <c r="J59" s="10">
        <v>5.80459999999999</v>
      </c>
      <c r="K59" s="10">
        <v>534.46404575681447</v>
      </c>
      <c r="L59" s="23">
        <v>17.815491449126586</v>
      </c>
      <c r="M59" s="22">
        <v>39.099999998899996</v>
      </c>
      <c r="N59" s="10">
        <v>1173</v>
      </c>
      <c r="O59" s="10">
        <v>1.5727</v>
      </c>
      <c r="P59" s="10">
        <v>745.85108412284603</v>
      </c>
      <c r="Q59" s="23">
        <v>24.861702803395431</v>
      </c>
    </row>
    <row r="60" spans="1:17">
      <c r="A60" s="77" t="s">
        <v>637</v>
      </c>
      <c r="B60" s="90"/>
      <c r="C60" s="24">
        <v>668.06989686549991</v>
      </c>
      <c r="D60" s="25">
        <v>20883.689999999999</v>
      </c>
      <c r="E60" s="25">
        <v>39.299099999999996</v>
      </c>
      <c r="F60" s="25">
        <v>531.40377260547984</v>
      </c>
      <c r="G60" s="26">
        <v>16.999623321284716</v>
      </c>
      <c r="H60" s="24">
        <v>658.85044736559939</v>
      </c>
      <c r="I60" s="25">
        <v>20482.04</v>
      </c>
      <c r="J60" s="25">
        <v>39.521199999999979</v>
      </c>
      <c r="K60" s="25">
        <v>518.25450644211253</v>
      </c>
      <c r="L60" s="26">
        <v>16.670810789287774</v>
      </c>
      <c r="M60" s="24">
        <v>173.4456097632999</v>
      </c>
      <c r="N60" s="25">
        <v>5203.37</v>
      </c>
      <c r="O60" s="25">
        <v>7.8081000000000005</v>
      </c>
      <c r="P60" s="25">
        <v>666.40668024231218</v>
      </c>
      <c r="Q60" s="26">
        <v>22.213548720341681</v>
      </c>
    </row>
  </sheetData>
  <sheetProtection algorithmName="SHA-512" hashValue="APx1N01l7O8+Adbt1bLWDebtGqUSaSzqz2yh3tKr42zvcxxpIiEvDKhwHe7SkQdZht03vGWX9bCD6KPvUX2q9Q==" saltValue="jNxb7qXgyesqr5fEvU79Lg==" spinCount="100000" sheet="1" objects="1" scenarios="1"/>
  <mergeCells count="15">
    <mergeCell ref="H2:L2"/>
    <mergeCell ref="M2:Q2"/>
    <mergeCell ref="C2:G2"/>
    <mergeCell ref="A2:A3"/>
    <mergeCell ref="B2:B3"/>
    <mergeCell ref="A47:A49"/>
    <mergeCell ref="A50:B50"/>
    <mergeCell ref="A51:A59"/>
    <mergeCell ref="A60:B60"/>
    <mergeCell ref="A4:A23"/>
    <mergeCell ref="A24:B24"/>
    <mergeCell ref="A25:A27"/>
    <mergeCell ref="A28:B28"/>
    <mergeCell ref="A29:A45"/>
    <mergeCell ref="A46:B46"/>
  </mergeCells>
  <conditionalFormatting sqref="F1:F1048576 K1:K1048576 P1:P1048576">
    <cfRule type="cellIs" dxfId="0" priority="1" operator="between">
      <formula>0.01</formula>
      <formula>460</formula>
    </cfRule>
  </conditionalFormatting>
  <printOptions horizontalCentered="1"/>
  <pageMargins left="0.25" right="0.25" top="0.75" bottom="0.75" header="0.3" footer="0.3"/>
  <pageSetup fitToHeight="0" orientation="landscape" horizontalDpi="1200" verticalDpi="1200" r:id="rId1"/>
  <headerFooter>
    <oddHeader>&amp;CUCSD Enrollment Management Academy 2024</oddHeader>
    <oddFooter>&amp;LInstitutional Effectiveness, Success, and Equity (IESE) Office&amp;RJuly 2024</oddFooter>
  </headerFooter>
  <rowBreaks count="1" manualBreakCount="1">
    <brk id="28" max="16" man="1"/>
  </rowBreaks>
  <colBreaks count="2" manualBreakCount="2">
    <brk id="7" min="1" max="59" man="1"/>
    <brk id="12" min="1" max="5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6708BF15E304D832752B793B2A7DD" ma:contentTypeVersion="20" ma:contentTypeDescription="Create a new document." ma:contentTypeScope="" ma:versionID="176fcde7fe8f79bece7415a05a6e151b">
  <xsd:schema xmlns:xsd="http://www.w3.org/2001/XMLSchema" xmlns:xs="http://www.w3.org/2001/XMLSchema" xmlns:p="http://schemas.microsoft.com/office/2006/metadata/properties" xmlns:ns1="http://schemas.microsoft.com/sharepoint/v3" xmlns:ns3="4428b49f-fb52-4af0-a667-405c901b321b" xmlns:ns4="8811d559-a70d-42c6-9d97-90f97fcc702d" targetNamespace="http://schemas.microsoft.com/office/2006/metadata/properties" ma:root="true" ma:fieldsID="b798c42a35d97d6c78aa31b1e6c998bf" ns1:_="" ns3:_="" ns4:_="">
    <xsd:import namespace="http://schemas.microsoft.com/sharepoint/v3"/>
    <xsd:import namespace="4428b49f-fb52-4af0-a667-405c901b321b"/>
    <xsd:import namespace="8811d559-a70d-42c6-9d97-90f97fcc702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28b49f-fb52-4af0-a667-405c901b32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11d559-a70d-42c6-9d97-90f97fcc70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4428b49f-fb52-4af0-a667-405c901b32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8E114-008D-4C3B-8253-533B7567609E}"/>
</file>

<file path=customXml/itemProps2.xml><?xml version="1.0" encoding="utf-8"?>
<ds:datastoreItem xmlns:ds="http://schemas.openxmlformats.org/officeDocument/2006/customXml" ds:itemID="{BBD80484-ACBA-4C0A-BD11-687D57383BE0}"/>
</file>

<file path=customXml/itemProps3.xml><?xml version="1.0" encoding="utf-8"?>
<ds:datastoreItem xmlns:ds="http://schemas.openxmlformats.org/officeDocument/2006/customXml" ds:itemID="{8AA5C04F-33D4-446A-88C2-243A710D41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Brianna Hays</cp:lastModifiedBy>
  <cp:revision/>
  <dcterms:created xsi:type="dcterms:W3CDTF">2024-06-25T20:20:32Z</dcterms:created>
  <dcterms:modified xsi:type="dcterms:W3CDTF">2024-07-17T20:58:22Z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0x0101000E86708BF15E304D832752B793B2A7DD</vt:lpwstr>
  </property>
</Properties>
</file>